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nnickaborjon/Downloads/"/>
    </mc:Choice>
  </mc:AlternateContent>
  <xr:revisionPtr revIDLastSave="0" documentId="13_ncr:1_{0269C65B-497B-8C44-9661-1DC593D7AC92}" xr6:coauthVersionLast="36" xr6:coauthVersionMax="36" xr10:uidLastSave="{00000000-0000-0000-0000-000000000000}"/>
  <bookViews>
    <workbookView xWindow="0" yWindow="460" windowWidth="40960" windowHeight="20980" xr2:uid="{00000000-000D-0000-FFFF-FFFF00000000}"/>
  </bookViews>
  <sheets>
    <sheet name="Tarification_STAGES+SEJOURS" sheetId="2" r:id="rId1"/>
    <sheet name="Stages - Calc" sheetId="9" state="hidden" r:id="rId2"/>
  </sheets>
  <calcPr calcId="181029"/>
  <extLst>
    <ext uri="GoogleSheetsCustomDataVersion2">
      <go:sheetsCustomData xmlns:go="http://customooxmlschemas.google.com/" r:id="rId17" roundtripDataChecksum="u5Be9S47zPnHsD74sls9DSQotvVhChGbGPM0/6FXA28="/>
    </ext>
  </extLst>
</workbook>
</file>

<file path=xl/calcChain.xml><?xml version="1.0" encoding="utf-8"?>
<calcChain xmlns="http://schemas.openxmlformats.org/spreadsheetml/2006/main">
  <c r="C9" i="9" l="1"/>
  <c r="H9" i="9" s="1"/>
  <c r="C8" i="9"/>
  <c r="G18" i="2"/>
  <c r="E18" i="2"/>
  <c r="D18" i="2"/>
  <c r="B18" i="2"/>
  <c r="G17" i="2"/>
  <c r="E17" i="2"/>
  <c r="D17" i="2"/>
  <c r="B17" i="2"/>
  <c r="G16" i="2"/>
  <c r="E16" i="2"/>
  <c r="D16" i="2"/>
  <c r="B16" i="2"/>
  <c r="G15" i="2"/>
  <c r="E15" i="2"/>
  <c r="D15" i="2"/>
  <c r="B15" i="2"/>
  <c r="G14" i="2"/>
  <c r="E14" i="2"/>
  <c r="D14" i="2"/>
  <c r="B14" i="2"/>
  <c r="G13" i="2"/>
  <c r="E13" i="2"/>
  <c r="D13" i="2"/>
  <c r="B13" i="2"/>
  <c r="G12" i="2"/>
  <c r="E12" i="2"/>
  <c r="D12" i="2"/>
  <c r="B12" i="2"/>
  <c r="G11" i="2"/>
  <c r="E11" i="2"/>
  <c r="D11" i="2"/>
  <c r="B11" i="2"/>
  <c r="G10" i="2"/>
  <c r="E10" i="2"/>
  <c r="D10" i="2"/>
  <c r="B10" i="2"/>
  <c r="H8" i="9" l="1"/>
  <c r="H13" i="9"/>
  <c r="J11" i="2" s="1"/>
  <c r="H53" i="9"/>
  <c r="H49" i="9"/>
  <c r="H45" i="9"/>
  <c r="H41" i="9"/>
  <c r="H36" i="9"/>
  <c r="H32" i="9"/>
  <c r="H28" i="9"/>
  <c r="H24" i="9"/>
  <c r="H52" i="9"/>
  <c r="H48" i="9"/>
  <c r="H44" i="9"/>
  <c r="H40" i="9"/>
  <c r="H35" i="9"/>
  <c r="H31" i="9"/>
  <c r="H27" i="9"/>
  <c r="H23" i="9"/>
  <c r="H51" i="9"/>
  <c r="H47" i="9"/>
  <c r="H43" i="9"/>
  <c r="H38" i="9"/>
  <c r="H34" i="9"/>
  <c r="H30" i="9"/>
  <c r="H26" i="9"/>
  <c r="H22" i="9"/>
  <c r="H54" i="9"/>
  <c r="H50" i="9"/>
  <c r="H46" i="9"/>
  <c r="H42" i="9"/>
  <c r="H37" i="9"/>
  <c r="H33" i="9"/>
  <c r="H29" i="9"/>
  <c r="H25" i="9"/>
  <c r="H21" i="9"/>
  <c r="G8" i="9"/>
  <c r="H14" i="9"/>
  <c r="J12" i="2" s="1"/>
  <c r="H18" i="9"/>
  <c r="J16" i="2" s="1"/>
  <c r="G9" i="9"/>
  <c r="H15" i="9"/>
  <c r="J13" i="2" s="1"/>
  <c r="H19" i="9"/>
  <c r="J17" i="2" s="1"/>
  <c r="H12" i="9"/>
  <c r="J10" i="2" s="1"/>
  <c r="H16" i="9"/>
  <c r="J14" i="2" s="1"/>
  <c r="H20" i="9" l="1"/>
  <c r="J18" i="2" s="1"/>
  <c r="H17" i="9"/>
  <c r="J15" i="2" s="1"/>
  <c r="G54" i="9"/>
  <c r="G50" i="9"/>
  <c r="G46" i="9"/>
  <c r="G42" i="9"/>
  <c r="G37" i="9"/>
  <c r="G33" i="9"/>
  <c r="G29" i="9"/>
  <c r="G25" i="9"/>
  <c r="G21" i="9"/>
  <c r="G53" i="9"/>
  <c r="G49" i="9"/>
  <c r="G45" i="9"/>
  <c r="G41" i="9"/>
  <c r="G36" i="9"/>
  <c r="G32" i="9"/>
  <c r="G28" i="9"/>
  <c r="G24" i="9"/>
  <c r="I9" i="9"/>
  <c r="G52" i="9"/>
  <c r="G48" i="9"/>
  <c r="G44" i="9"/>
  <c r="G40" i="9"/>
  <c r="G35" i="9"/>
  <c r="G31" i="9"/>
  <c r="G27" i="9"/>
  <c r="G23" i="9"/>
  <c r="G51" i="9"/>
  <c r="G47" i="9"/>
  <c r="G43" i="9"/>
  <c r="G38" i="9"/>
  <c r="G34" i="9"/>
  <c r="G30" i="9"/>
  <c r="G26" i="9"/>
  <c r="G22" i="9"/>
  <c r="G17" i="9"/>
  <c r="F15" i="2" s="1"/>
  <c r="G13" i="9"/>
  <c r="F11" i="2" s="1"/>
  <c r="G20" i="9"/>
  <c r="F18" i="2" s="1"/>
  <c r="G16" i="9"/>
  <c r="F14" i="2" s="1"/>
  <c r="G12" i="9"/>
  <c r="F10" i="2" s="1"/>
  <c r="G19" i="9"/>
  <c r="F17" i="2" s="1"/>
  <c r="G15" i="9"/>
  <c r="F13" i="2" s="1"/>
  <c r="I8" i="9"/>
  <c r="G18" i="9"/>
  <c r="F16" i="2" s="1"/>
  <c r="G14" i="9"/>
  <c r="F12" i="2" s="1"/>
  <c r="I12" i="2" l="1"/>
  <c r="H12" i="2"/>
  <c r="I13" i="2"/>
  <c r="H13" i="2"/>
  <c r="I16" i="2"/>
  <c r="H16" i="2"/>
  <c r="I17" i="2"/>
  <c r="H17" i="2"/>
  <c r="I20" i="9"/>
  <c r="I16" i="9"/>
  <c r="I12" i="9"/>
  <c r="I19" i="9"/>
  <c r="I15" i="9"/>
  <c r="I18" i="9"/>
  <c r="I14" i="9"/>
  <c r="I17" i="9"/>
  <c r="I13" i="9"/>
  <c r="I10" i="2"/>
  <c r="H10" i="2"/>
  <c r="I53" i="9"/>
  <c r="I49" i="9"/>
  <c r="I45" i="9"/>
  <c r="I41" i="9"/>
  <c r="I36" i="9"/>
  <c r="I32" i="9"/>
  <c r="I28" i="9"/>
  <c r="I24" i="9"/>
  <c r="I52" i="9"/>
  <c r="I48" i="9"/>
  <c r="I44" i="9"/>
  <c r="I40" i="9"/>
  <c r="I35" i="9"/>
  <c r="I31" i="9"/>
  <c r="I27" i="9"/>
  <c r="I23" i="9"/>
  <c r="I51" i="9"/>
  <c r="I47" i="9"/>
  <c r="I43" i="9"/>
  <c r="I38" i="9"/>
  <c r="I34" i="9"/>
  <c r="I30" i="9"/>
  <c r="I26" i="9"/>
  <c r="I22" i="9"/>
  <c r="I54" i="9"/>
  <c r="I50" i="9"/>
  <c r="I46" i="9"/>
  <c r="I42" i="9"/>
  <c r="I37" i="9"/>
  <c r="I33" i="9"/>
  <c r="I29" i="9"/>
  <c r="I25" i="9"/>
  <c r="I21" i="9"/>
  <c r="I14" i="2"/>
  <c r="H14" i="2"/>
  <c r="I18" i="2"/>
  <c r="H18" i="2"/>
  <c r="I11" i="2"/>
  <c r="H11" i="2"/>
  <c r="I15" i="2"/>
  <c r="H15" i="2"/>
</calcChain>
</file>

<file path=xl/sharedStrings.xml><?xml version="1.0" encoding="utf-8"?>
<sst xmlns="http://schemas.openxmlformats.org/spreadsheetml/2006/main" count="117" uniqueCount="91">
  <si>
    <t xml:space="preserve">Tarifs pour QF = </t>
  </si>
  <si>
    <t>Montant pass loisirs indiqué par la mairie de Meylan =</t>
  </si>
  <si>
    <t>* hors valorisation locaux et fluides par la mairie</t>
  </si>
  <si>
    <t>Tarif de référence</t>
  </si>
  <si>
    <t xml:space="preserve">QF &lt; </t>
  </si>
  <si>
    <t>QF compris entre 400 et 1000</t>
  </si>
  <si>
    <t xml:space="preserve">   </t>
  </si>
  <si>
    <t xml:space="preserve">QF = </t>
  </si>
  <si>
    <t>QF compris entre 1000 et 2000</t>
  </si>
  <si>
    <t>QF compris entre 2000 et 4000</t>
  </si>
  <si>
    <t>QF =</t>
  </si>
  <si>
    <t>EXT QF&lt;=</t>
  </si>
  <si>
    <t xml:space="preserve">EXT QF &gt;=  </t>
  </si>
  <si>
    <t>Tarif  MEYLANAIS</t>
  </si>
  <si>
    <t>Calcul montant pass loirirs * noté à titre indicatif</t>
  </si>
  <si>
    <t>Tarif  EXTERIEUR</t>
  </si>
  <si>
    <t>Pour les Meylanais, le tarif est dépendant du QF exact pour un QF entre 400 et 4000. 
Pensez à vous inscrire à l'espace famille de la mairie de Meylan, afin de pouvoir profiter de pass loisirs.
2 pass loisirs sont utilisables par stage.
Pour les extérieurs, 2 tarifs différents selon le QF &lt;=2000 ou &gt;=2001
Pour tous les collégiens, la carte Tatoo est utilisable.</t>
  </si>
  <si>
    <t>Cout complet (*)</t>
  </si>
  <si>
    <t>Tarifs des stages selon QF (Quotient familial)</t>
  </si>
  <si>
    <t>Format intitué prestation proweb</t>
  </si>
  <si>
    <t>Tarif  MEYLANAIS, 1 pass loisirs déduit</t>
  </si>
  <si>
    <t>Tarif  MEYLANAIS, 2 pass loisirs déduit</t>
  </si>
  <si>
    <t>AUTOMNE</t>
  </si>
  <si>
    <t xml:space="preserve">Taux = </t>
  </si>
  <si>
    <t xml:space="preserve">* QF + </t>
  </si>
  <si>
    <t xml:space="preserve">Tarif = </t>
  </si>
  <si>
    <t>Meylan</t>
  </si>
  <si>
    <t>Ext</t>
  </si>
  <si>
    <t>Salarié</t>
  </si>
  <si>
    <t>QF choisi</t>
  </si>
  <si>
    <t>Taux pour QF choisi</t>
  </si>
  <si>
    <t>Coût complet</t>
  </si>
  <si>
    <t>Tarif de référence salarié</t>
  </si>
  <si>
    <t>Tarif Meyan</t>
  </si>
  <si>
    <t>Tarif Ext</t>
  </si>
  <si>
    <t>Tarif Salarié</t>
  </si>
  <si>
    <t>ESCALADE</t>
  </si>
  <si>
    <t>PONEY</t>
  </si>
  <si>
    <t>ARTS PLASTIQUES</t>
  </si>
  <si>
    <t>QF</t>
  </si>
  <si>
    <t>Taux Stages</t>
  </si>
  <si>
    <t>Taux Stages Ski/Voile/Canyoning</t>
  </si>
  <si>
    <t>Stages</t>
  </si>
  <si>
    <t>Formule 1 ou 2</t>
  </si>
  <si>
    <t>AUTOMNE 1</t>
  </si>
  <si>
    <t>AUTOMNE 2</t>
  </si>
  <si>
    <t>CAPOEIRA</t>
  </si>
  <si>
    <t>AUTOMNE 3</t>
  </si>
  <si>
    <t>AUTOMNE 4</t>
  </si>
  <si>
    <t>HIP-HOP</t>
  </si>
  <si>
    <t>AUTOMNE 5</t>
  </si>
  <si>
    <t>MULTI-ACTIVITÉS</t>
  </si>
  <si>
    <t>AUTOMNE 6</t>
  </si>
  <si>
    <t>AUTOMNE 7</t>
  </si>
  <si>
    <t>SCIENCE ET MALICE</t>
  </si>
  <si>
    <t>AUTOMNE 8</t>
  </si>
  <si>
    <t>STÉNOPÉ</t>
  </si>
  <si>
    <t>AUTOMNE 9</t>
  </si>
  <si>
    <t>TIR A L'ARC</t>
  </si>
  <si>
    <t>NOEL 1</t>
  </si>
  <si>
    <t>NOEL 2</t>
  </si>
  <si>
    <t>NOEL 3</t>
  </si>
  <si>
    <t>HIVER 1</t>
  </si>
  <si>
    <t>HIVER 2</t>
  </si>
  <si>
    <t>HIVER 3</t>
  </si>
  <si>
    <t>HIVER 4</t>
  </si>
  <si>
    <t>HIVER 5</t>
  </si>
  <si>
    <t>HIVER 6</t>
  </si>
  <si>
    <t>HIVER 7</t>
  </si>
  <si>
    <t>HIVER 8</t>
  </si>
  <si>
    <t>PRINTEMPS 1</t>
  </si>
  <si>
    <t>PRINTEMPS 2</t>
  </si>
  <si>
    <t>PRINTEMPS 3</t>
  </si>
  <si>
    <t>PRINTEMPS 4</t>
  </si>
  <si>
    <t>PRINTEMPS 5</t>
  </si>
  <si>
    <t>PRINTEMPS 6</t>
  </si>
  <si>
    <t>PRINTEMPS 7</t>
  </si>
  <si>
    <t>ETE 1</t>
  </si>
  <si>
    <t>ETE 2</t>
  </si>
  <si>
    <t>ETE 3</t>
  </si>
  <si>
    <t>ETE 4</t>
  </si>
  <si>
    <t>ETE 5</t>
  </si>
  <si>
    <t>ETE 6</t>
  </si>
  <si>
    <t>ETE 7</t>
  </si>
  <si>
    <t>ETE 8</t>
  </si>
  <si>
    <t>ETE 9</t>
  </si>
  <si>
    <t>ETE 10</t>
  </si>
  <si>
    <t>ETE 11</t>
  </si>
  <si>
    <t>ETE 12</t>
  </si>
  <si>
    <t>ETE 13</t>
  </si>
  <si>
    <t>ETE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</si>
</sst>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0.00000000"/>
  </numFmts>
  <fonts count="9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b/>
      <sz val="10"/>
      <color rgb="FFFF0000"/>
      <name val="Arial"/>
    </font>
    <font>
      <sz val="10"/>
      <color rgb="FFC00000"/>
      <name val="Arial"/>
    </font>
    <font>
      <b/>
      <sz val="11"/>
      <color rgb="FF444444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BFBFBF"/>
        <bgColor rgb="FFBFBFBF"/>
      </patternFill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3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1" fillId="3" borderId="18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8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2" fillId="8" borderId="17" xfId="0" applyNumberFormat="1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 vertical="center"/>
    </xf>
    <xf numFmtId="2" fontId="1" fillId="8" borderId="2" xfId="0" applyNumberFormat="1" applyFont="1" applyFill="1" applyBorder="1" applyAlignment="1">
      <alignment horizontal="center" vertical="center"/>
    </xf>
    <xf numFmtId="165" fontId="1" fillId="8" borderId="2" xfId="0" applyNumberFormat="1" applyFont="1" applyFill="1" applyBorder="1" applyAlignment="1">
      <alignment horizontal="center" vertical="center"/>
    </xf>
    <xf numFmtId="164" fontId="1" fillId="8" borderId="2" xfId="0" applyNumberFormat="1" applyFont="1" applyFill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" fontId="2" fillId="8" borderId="27" xfId="0" applyNumberFormat="1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1" fontId="2" fillId="8" borderId="28" xfId="0" applyNumberFormat="1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1" fontId="2" fillId="8" borderId="29" xfId="0" applyNumberFormat="1" applyFont="1" applyFill="1" applyBorder="1" applyAlignment="1">
      <alignment horizontal="center" vertical="center"/>
    </xf>
    <xf numFmtId="0" fontId="2" fillId="8" borderId="29" xfId="0" applyFont="1" applyFill="1" applyBorder="1" applyAlignment="1">
      <alignment horizontal="center" vertical="center"/>
    </xf>
    <xf numFmtId="1" fontId="1" fillId="0" borderId="26" xfId="0" applyNumberFormat="1" applyFont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20" xfId="0" applyFont="1" applyBorder="1"/>
    <xf numFmtId="0" fontId="7" fillId="5" borderId="19" xfId="0" applyFont="1" applyFill="1" applyBorder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5" fillId="0" borderId="11" xfId="0" applyFont="1" applyBorder="1"/>
    <xf numFmtId="0" fontId="5" fillId="0" borderId="13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21" Type="http://schemas.openxmlformats.org/officeDocument/2006/relationships/calcChain" Target="calcChain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57"/>
  <sheetViews>
    <sheetView tabSelected="1" workbookViewId="0">
      <pane ySplit="9" topLeftCell="A10" activePane="bottomLeft" state="frozen"/>
      <selection pane="bottomLeft" activeCell="G5" sqref="G5"/>
    </sheetView>
  </sheetViews>
  <sheetFormatPr baseColWidth="10" defaultColWidth="12.6640625" defaultRowHeight="15" customHeight="1" x14ac:dyDescent="0.15"/>
  <cols>
    <col min="1" max="1" width="9.1640625" customWidth="1"/>
    <col min="2" max="2" width="44.33203125" customWidth="1"/>
    <col min="3" max="3" width="24.1640625" customWidth="1"/>
    <col min="4" max="4" width="11.6640625" customWidth="1"/>
    <col min="5" max="5" width="14.33203125" customWidth="1"/>
    <col min="6" max="7" width="15.6640625" customWidth="1"/>
    <col min="8" max="8" width="15.1640625" customWidth="1"/>
    <col min="9" max="9" width="16.33203125" customWidth="1"/>
    <col min="10" max="10" width="14.33203125" customWidth="1"/>
    <col min="11" max="11" width="19.1640625" customWidth="1"/>
  </cols>
  <sheetData>
    <row r="1" spans="1:13" ht="15" customHeight="1" x14ac:dyDescent="0.15">
      <c r="A1" s="1"/>
      <c r="B1" s="1"/>
      <c r="C1" s="1"/>
      <c r="D1" s="1"/>
      <c r="E1" s="1"/>
      <c r="F1" s="1"/>
      <c r="G1" s="1"/>
      <c r="H1" s="4"/>
      <c r="I1" s="1"/>
      <c r="J1" s="1"/>
      <c r="K1" s="1"/>
      <c r="L1" s="1"/>
      <c r="M1" s="1"/>
    </row>
    <row r="2" spans="1:13" ht="15" customHeight="1" x14ac:dyDescent="0.15">
      <c r="A2" s="1"/>
      <c r="B2" s="1"/>
      <c r="C2" s="1"/>
      <c r="D2" s="1"/>
      <c r="E2" s="1"/>
      <c r="F2" s="1"/>
      <c r="G2" s="1"/>
      <c r="H2" s="4"/>
      <c r="I2" s="1"/>
      <c r="J2" s="1"/>
      <c r="K2" s="1"/>
      <c r="L2" s="1"/>
      <c r="M2" s="1"/>
    </row>
    <row r="3" spans="1:13" ht="12.75" customHeight="1" x14ac:dyDescent="0.15">
      <c r="A3" s="1"/>
      <c r="B3" s="2" t="s">
        <v>0</v>
      </c>
      <c r="C3" s="2" t="s">
        <v>6</v>
      </c>
      <c r="D3" s="2"/>
      <c r="E3" s="2"/>
      <c r="F3" s="2"/>
      <c r="G3" s="65" t="s">
        <v>1</v>
      </c>
      <c r="H3" s="66"/>
      <c r="I3" s="66"/>
      <c r="J3" s="2"/>
      <c r="K3" s="2"/>
      <c r="L3" s="1"/>
      <c r="M3" s="1"/>
    </row>
    <row r="4" spans="1:13" ht="24" customHeight="1" x14ac:dyDescent="0.15">
      <c r="A4" s="1"/>
      <c r="B4" s="8"/>
      <c r="C4" s="6"/>
      <c r="D4" s="73" t="s">
        <v>2</v>
      </c>
      <c r="E4" s="66"/>
      <c r="F4" s="66"/>
      <c r="G4" s="7">
        <v>20</v>
      </c>
      <c r="H4" s="3"/>
      <c r="I4" s="3"/>
      <c r="J4" s="5"/>
      <c r="K4" s="9"/>
      <c r="L4" s="1"/>
      <c r="M4" s="1"/>
    </row>
    <row r="5" spans="1:13" ht="12.75" customHeight="1" x14ac:dyDescent="0.15">
      <c r="A5" s="1"/>
      <c r="B5" s="3"/>
      <c r="C5" s="3"/>
      <c r="D5" s="3"/>
      <c r="E5" s="3"/>
      <c r="F5" s="3"/>
      <c r="G5" s="3"/>
      <c r="H5" s="12"/>
      <c r="I5" s="3"/>
      <c r="J5" s="3"/>
      <c r="K5" s="3"/>
      <c r="L5" s="1"/>
      <c r="M5" s="1"/>
    </row>
    <row r="6" spans="1:13" ht="12.75" customHeight="1" thickBot="1" x14ac:dyDescent="0.2">
      <c r="A6" s="1"/>
      <c r="B6" s="14"/>
      <c r="C6" s="14"/>
      <c r="D6" s="14"/>
      <c r="E6" s="14"/>
      <c r="F6" s="14"/>
      <c r="G6" s="14"/>
      <c r="H6" s="12"/>
      <c r="I6" s="14"/>
      <c r="J6" s="15"/>
      <c r="K6" s="3"/>
      <c r="L6" s="1"/>
      <c r="M6" s="1"/>
    </row>
    <row r="7" spans="1:13" ht="64.5" customHeight="1" thickBot="1" x14ac:dyDescent="0.2">
      <c r="A7" s="1"/>
      <c r="B7" s="67" t="s">
        <v>16</v>
      </c>
      <c r="C7" s="68"/>
      <c r="D7" s="68"/>
      <c r="E7" s="68"/>
      <c r="F7" s="68"/>
      <c r="G7" s="68"/>
      <c r="H7" s="68"/>
      <c r="I7" s="68"/>
      <c r="J7" s="69"/>
      <c r="K7" s="3"/>
      <c r="L7" s="1"/>
      <c r="M7" s="1"/>
    </row>
    <row r="8" spans="1:13" ht="60.75" customHeight="1" x14ac:dyDescent="0.15">
      <c r="A8" s="1"/>
      <c r="B8" s="10" t="s">
        <v>18</v>
      </c>
      <c r="C8" s="11" t="s">
        <v>19</v>
      </c>
      <c r="D8" s="11" t="s">
        <v>17</v>
      </c>
      <c r="E8" s="11" t="s">
        <v>3</v>
      </c>
      <c r="F8" s="11" t="s">
        <v>13</v>
      </c>
      <c r="G8" s="11" t="s">
        <v>14</v>
      </c>
      <c r="H8" s="19" t="s">
        <v>20</v>
      </c>
      <c r="I8" s="11" t="s">
        <v>21</v>
      </c>
      <c r="J8" s="13" t="s">
        <v>15</v>
      </c>
      <c r="K8" s="3"/>
      <c r="L8" s="1"/>
      <c r="M8" s="1"/>
    </row>
    <row r="9" spans="1:13" ht="12.75" customHeight="1" x14ac:dyDescent="0.15">
      <c r="A9" s="1"/>
      <c r="B9" s="72" t="s">
        <v>22</v>
      </c>
      <c r="C9" s="70"/>
      <c r="D9" s="70"/>
      <c r="E9" s="70"/>
      <c r="F9" s="70"/>
      <c r="G9" s="70"/>
      <c r="H9" s="70"/>
      <c r="I9" s="70"/>
      <c r="J9" s="71"/>
      <c r="K9" s="3"/>
      <c r="L9" s="1"/>
      <c r="M9" s="1"/>
    </row>
    <row r="10" spans="1:13" ht="12.75" customHeight="1" x14ac:dyDescent="0.15">
      <c r="A10" s="1"/>
      <c r="B10" s="16" t="str">
        <f>'Stages - Calc'!B12</f>
        <v>ARTS PLASTIQUES</v>
      </c>
      <c r="C10" s="18"/>
      <c r="D10" s="20">
        <f>'Stages - Calc'!C12</f>
        <v>90</v>
      </c>
      <c r="E10" s="20">
        <f>'Stages - Calc'!D12</f>
        <v>76</v>
      </c>
      <c r="F10" s="20">
        <f>'Stages - Calc'!G12</f>
        <v>59</v>
      </c>
      <c r="G10" s="17">
        <f t="shared" ref="G10:G18" si="0">ROUND(IF($G$4&lt;&gt;"",$G$4,IF($B$4&lt;300,36.5,IF($B$4&lt;1200,40-($B$4*0.009445+0.666667),IF($B$4&lt;2800,40-($B$4*0.009688+0.375),IF($B$4&lt;4000,40-($B$4*0.007084+7.666667),4))))),2)</f>
        <v>20</v>
      </c>
      <c r="H10" s="22">
        <f t="shared" ref="H10:H18" si="1">IF($F10-40&lt;0,"Non utilisable",$F10-G10)</f>
        <v>39</v>
      </c>
      <c r="I10" s="22" t="str">
        <f t="shared" ref="I10:I18" si="2">IF($F10-80&lt;0,"Non utilisable",$F10-2*G10)</f>
        <v>Non utilisable</v>
      </c>
      <c r="J10" s="21">
        <f>'Stages - Calc'!H12</f>
        <v>91</v>
      </c>
      <c r="K10" s="3"/>
      <c r="L10" s="1"/>
      <c r="M10" s="1"/>
    </row>
    <row r="11" spans="1:13" ht="12.75" customHeight="1" x14ac:dyDescent="0.15">
      <c r="A11" s="1"/>
      <c r="B11" s="25" t="str">
        <f>'Stages - Calc'!B13</f>
        <v>CAPOEIRA</v>
      </c>
      <c r="C11" s="27"/>
      <c r="D11" s="28">
        <f>'Stages - Calc'!C13</f>
        <v>110</v>
      </c>
      <c r="E11" s="28">
        <f>'Stages - Calc'!D13</f>
        <v>93</v>
      </c>
      <c r="F11" s="28">
        <f>'Stages - Calc'!G13</f>
        <v>73</v>
      </c>
      <c r="G11" s="26">
        <f t="shared" si="0"/>
        <v>20</v>
      </c>
      <c r="H11" s="32">
        <f t="shared" si="1"/>
        <v>53</v>
      </c>
      <c r="I11" s="32" t="str">
        <f t="shared" si="2"/>
        <v>Non utilisable</v>
      </c>
      <c r="J11" s="29">
        <f>'Stages - Calc'!H13</f>
        <v>112</v>
      </c>
      <c r="K11" s="3"/>
      <c r="L11" s="1"/>
      <c r="M11" s="1"/>
    </row>
    <row r="12" spans="1:13" ht="12.75" customHeight="1" x14ac:dyDescent="0.15">
      <c r="A12" s="1"/>
      <c r="B12" s="16" t="str">
        <f>'Stages - Calc'!B14</f>
        <v>ESCALADE</v>
      </c>
      <c r="C12" s="18"/>
      <c r="D12" s="20">
        <f>'Stages - Calc'!C14</f>
        <v>240</v>
      </c>
      <c r="E12" s="20">
        <f>'Stages - Calc'!D14</f>
        <v>202</v>
      </c>
      <c r="F12" s="20">
        <f>'Stages - Calc'!G14</f>
        <v>158</v>
      </c>
      <c r="G12" s="17">
        <f t="shared" si="0"/>
        <v>20</v>
      </c>
      <c r="H12" s="22">
        <f t="shared" si="1"/>
        <v>138</v>
      </c>
      <c r="I12" s="22">
        <f t="shared" si="2"/>
        <v>118</v>
      </c>
      <c r="J12" s="21">
        <f>'Stages - Calc'!H14</f>
        <v>242</v>
      </c>
      <c r="K12" s="3"/>
      <c r="L12" s="1"/>
      <c r="M12" s="1"/>
    </row>
    <row r="13" spans="1:13" ht="12.75" customHeight="1" x14ac:dyDescent="0.15">
      <c r="A13" s="1"/>
      <c r="B13" s="25" t="str">
        <f>'Stages - Calc'!B15</f>
        <v>HIP-HOP</v>
      </c>
      <c r="C13" s="27"/>
      <c r="D13" s="28">
        <f>'Stages - Calc'!C15</f>
        <v>122</v>
      </c>
      <c r="E13" s="28">
        <f>'Stages - Calc'!D15</f>
        <v>101</v>
      </c>
      <c r="F13" s="28">
        <f>'Stages - Calc'!G15</f>
        <v>79</v>
      </c>
      <c r="G13" s="26">
        <f t="shared" si="0"/>
        <v>20</v>
      </c>
      <c r="H13" s="32">
        <f t="shared" si="1"/>
        <v>59</v>
      </c>
      <c r="I13" s="32" t="str">
        <f t="shared" si="2"/>
        <v>Non utilisable</v>
      </c>
      <c r="J13" s="29">
        <f>'Stages - Calc'!H15</f>
        <v>121</v>
      </c>
      <c r="K13" s="3"/>
      <c r="L13" s="1"/>
      <c r="M13" s="1"/>
    </row>
    <row r="14" spans="1:13" ht="12.75" customHeight="1" x14ac:dyDescent="0.15">
      <c r="A14" s="1"/>
      <c r="B14" s="16" t="str">
        <f>'Stages - Calc'!B16</f>
        <v>MULTI-ACTIVITÉS</v>
      </c>
      <c r="C14" s="18"/>
      <c r="D14" s="20">
        <f>'Stages - Calc'!C16</f>
        <v>231</v>
      </c>
      <c r="E14" s="20">
        <f>'Stages - Calc'!D16</f>
        <v>181</v>
      </c>
      <c r="F14" s="20">
        <f>'Stages - Calc'!G16</f>
        <v>141</v>
      </c>
      <c r="G14" s="17">
        <f t="shared" si="0"/>
        <v>20</v>
      </c>
      <c r="H14" s="22">
        <f t="shared" si="1"/>
        <v>121</v>
      </c>
      <c r="I14" s="22">
        <f t="shared" si="2"/>
        <v>101</v>
      </c>
      <c r="J14" s="21">
        <f>'Stages - Calc'!H16</f>
        <v>217</v>
      </c>
      <c r="K14" s="3"/>
      <c r="L14" s="1"/>
      <c r="M14" s="1"/>
    </row>
    <row r="15" spans="1:13" ht="12.75" customHeight="1" x14ac:dyDescent="0.15">
      <c r="A15" s="1"/>
      <c r="B15" s="25" t="str">
        <f>'Stages - Calc'!B17</f>
        <v>PONEY</v>
      </c>
      <c r="C15" s="27"/>
      <c r="D15" s="28">
        <f>'Stages - Calc'!C17</f>
        <v>174</v>
      </c>
      <c r="E15" s="28">
        <f>'Stages - Calc'!D17</f>
        <v>147</v>
      </c>
      <c r="F15" s="28">
        <f>'Stages - Calc'!G17</f>
        <v>115</v>
      </c>
      <c r="G15" s="26">
        <f t="shared" si="0"/>
        <v>20</v>
      </c>
      <c r="H15" s="32">
        <f t="shared" si="1"/>
        <v>95</v>
      </c>
      <c r="I15" s="32">
        <f t="shared" si="2"/>
        <v>75</v>
      </c>
      <c r="J15" s="29">
        <f>'Stages - Calc'!H17</f>
        <v>176</v>
      </c>
      <c r="K15" s="3"/>
      <c r="L15" s="1"/>
      <c r="M15" s="1"/>
    </row>
    <row r="16" spans="1:13" ht="12.75" customHeight="1" x14ac:dyDescent="0.15">
      <c r="A16" s="1"/>
      <c r="B16" s="16" t="str">
        <f>'Stages - Calc'!B18</f>
        <v>SCIENCE ET MALICE</v>
      </c>
      <c r="C16" s="18"/>
      <c r="D16" s="20">
        <f>'Stages - Calc'!C18</f>
        <v>85</v>
      </c>
      <c r="E16" s="20">
        <f>'Stages - Calc'!D18</f>
        <v>73</v>
      </c>
      <c r="F16" s="20">
        <f>'Stages - Calc'!G18</f>
        <v>57</v>
      </c>
      <c r="G16" s="17">
        <f t="shared" si="0"/>
        <v>20</v>
      </c>
      <c r="H16" s="22">
        <f t="shared" si="1"/>
        <v>37</v>
      </c>
      <c r="I16" s="22" t="str">
        <f t="shared" si="2"/>
        <v>Non utilisable</v>
      </c>
      <c r="J16" s="21">
        <f>'Stages - Calc'!H18</f>
        <v>88</v>
      </c>
      <c r="K16" s="3"/>
      <c r="L16" s="1"/>
      <c r="M16" s="1"/>
    </row>
    <row r="17" spans="1:13" ht="12.75" customHeight="1" x14ac:dyDescent="0.15">
      <c r="A17" s="1"/>
      <c r="B17" s="25" t="str">
        <f>'Stages - Calc'!B19</f>
        <v>STÉNOPÉ</v>
      </c>
      <c r="C17" s="27"/>
      <c r="D17" s="28">
        <f>'Stages - Calc'!C19</f>
        <v>146</v>
      </c>
      <c r="E17" s="28">
        <f>'Stages - Calc'!D19</f>
        <v>129</v>
      </c>
      <c r="F17" s="28">
        <f>'Stages - Calc'!G19</f>
        <v>101</v>
      </c>
      <c r="G17" s="26">
        <f t="shared" si="0"/>
        <v>20</v>
      </c>
      <c r="H17" s="32">
        <f t="shared" si="1"/>
        <v>81</v>
      </c>
      <c r="I17" s="32">
        <f t="shared" si="2"/>
        <v>61</v>
      </c>
      <c r="J17" s="29">
        <f>'Stages - Calc'!H19</f>
        <v>155</v>
      </c>
      <c r="K17" s="1"/>
      <c r="L17" s="1"/>
      <c r="M17" s="1"/>
    </row>
    <row r="18" spans="1:13" ht="12.75" customHeight="1" x14ac:dyDescent="0.15">
      <c r="A18" s="1"/>
      <c r="B18" s="16" t="str">
        <f>'Stages - Calc'!B20</f>
        <v>TIR A L'ARC</v>
      </c>
      <c r="C18" s="18"/>
      <c r="D18" s="20">
        <f>'Stages - Calc'!C20</f>
        <v>121</v>
      </c>
      <c r="E18" s="20">
        <f>'Stages - Calc'!D20</f>
        <v>105</v>
      </c>
      <c r="F18" s="20">
        <f>'Stages - Calc'!G20</f>
        <v>82</v>
      </c>
      <c r="G18" s="17">
        <f t="shared" si="0"/>
        <v>20</v>
      </c>
      <c r="H18" s="22">
        <f t="shared" si="1"/>
        <v>62</v>
      </c>
      <c r="I18" s="22">
        <f t="shared" si="2"/>
        <v>42</v>
      </c>
      <c r="J18" s="21">
        <f>'Stages - Calc'!H20</f>
        <v>126</v>
      </c>
      <c r="K18" s="3"/>
      <c r="L18" s="1"/>
      <c r="M18" s="1"/>
    </row>
    <row r="19" spans="1:13" ht="15.75" customHeight="1" x14ac:dyDescent="0.1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</row>
    <row r="20" spans="1:13" ht="15.75" customHeight="1" x14ac:dyDescent="0.1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</row>
    <row r="21" spans="1:13" ht="15.75" customHeight="1" x14ac:dyDescent="0.1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</row>
    <row r="22" spans="1:13" ht="15.75" customHeight="1" x14ac:dyDescent="0.1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</row>
    <row r="23" spans="1:13" ht="15.75" customHeight="1" x14ac:dyDescent="0.1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</row>
    <row r="24" spans="1:13" ht="15.75" customHeight="1" x14ac:dyDescent="0.1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</row>
    <row r="25" spans="1:13" ht="15.75" customHeight="1" x14ac:dyDescent="0.1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</row>
    <row r="26" spans="1:13" ht="15.75" customHeight="1" x14ac:dyDescent="0.1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</row>
    <row r="27" spans="1:13" ht="15.75" customHeight="1" x14ac:dyDescent="0.1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</row>
    <row r="28" spans="1:13" ht="15.75" customHeight="1" x14ac:dyDescent="0.1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</row>
    <row r="29" spans="1:13" ht="15.75" customHeight="1" x14ac:dyDescent="0.1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</row>
    <row r="30" spans="1:13" ht="15.75" customHeight="1" x14ac:dyDescent="0.1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</row>
    <row r="31" spans="1:13" ht="15.75" customHeight="1" x14ac:dyDescent="0.1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</row>
    <row r="32" spans="1:13" ht="15.75" customHeight="1" x14ac:dyDescent="0.1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</row>
    <row r="33" spans="1:13" ht="15.75" customHeight="1" x14ac:dyDescent="0.1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</row>
    <row r="34" spans="1:13" ht="15.75" customHeight="1" x14ac:dyDescent="0.1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</row>
    <row r="35" spans="1:13" ht="15.75" customHeight="1" x14ac:dyDescent="0.1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</row>
    <row r="36" spans="1:13" ht="15.75" customHeight="1" x14ac:dyDescent="0.1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</row>
    <row r="37" spans="1:13" ht="15.75" customHeight="1" x14ac:dyDescent="0.1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</row>
    <row r="38" spans="1:13" ht="15.75" customHeight="1" x14ac:dyDescent="0.1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</row>
    <row r="39" spans="1:13" ht="15.75" customHeight="1" x14ac:dyDescent="0.1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</row>
    <row r="40" spans="1:13" ht="15.75" customHeight="1" x14ac:dyDescent="0.1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</row>
    <row r="41" spans="1:13" ht="15.75" customHeight="1" x14ac:dyDescent="0.1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</row>
    <row r="42" spans="1:13" ht="15.75" customHeight="1" x14ac:dyDescent="0.1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</row>
    <row r="43" spans="1:13" ht="15.75" customHeight="1" x14ac:dyDescent="0.1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</row>
    <row r="44" spans="1:13" ht="15.75" customHeight="1" x14ac:dyDescent="0.1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</row>
    <row r="45" spans="1:13" ht="15.75" customHeight="1" x14ac:dyDescent="0.1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</row>
    <row r="46" spans="1:13" ht="15.75" customHeight="1" x14ac:dyDescent="0.1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</row>
    <row r="47" spans="1:13" ht="15.75" customHeight="1" x14ac:dyDescent="0.1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</row>
    <row r="48" spans="1:13" ht="15.75" customHeight="1" x14ac:dyDescent="0.1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</row>
    <row r="49" spans="1:13" ht="15.75" customHeight="1" x14ac:dyDescent="0.1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</row>
    <row r="50" spans="1:13" ht="15.75" customHeight="1" x14ac:dyDescent="0.1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</row>
    <row r="51" spans="1:13" ht="15.75" customHeight="1" x14ac:dyDescent="0.1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</row>
    <row r="52" spans="1:13" ht="15.75" customHeight="1" x14ac:dyDescent="0.1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</row>
    <row r="53" spans="1:13" ht="15.75" customHeight="1" x14ac:dyDescent="0.1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</row>
    <row r="54" spans="1:13" ht="15.75" customHeight="1" x14ac:dyDescent="0.1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</row>
    <row r="55" spans="1:13" ht="15.75" customHeight="1" x14ac:dyDescent="0.1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</row>
    <row r="56" spans="1:13" ht="15.75" customHeight="1" x14ac:dyDescent="0.1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</row>
    <row r="57" spans="1:13" ht="15.75" customHeight="1" x14ac:dyDescent="0.1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</row>
    <row r="58" spans="1:13" ht="15.75" customHeight="1" x14ac:dyDescent="0.1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</row>
    <row r="59" spans="1:13" ht="15.75" customHeight="1" x14ac:dyDescent="0.1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</row>
    <row r="60" spans="1:13" ht="15.75" customHeight="1" x14ac:dyDescent="0.1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</row>
    <row r="61" spans="1:13" ht="15.75" customHeight="1" x14ac:dyDescent="0.1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</row>
    <row r="62" spans="1:13" ht="15.75" customHeight="1" x14ac:dyDescent="0.1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</row>
    <row r="63" spans="1:13" ht="15.75" customHeight="1" x14ac:dyDescent="0.1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</row>
    <row r="64" spans="1:13" ht="15.75" customHeight="1" x14ac:dyDescent="0.1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</row>
    <row r="65" spans="1:13" ht="15.75" customHeight="1" x14ac:dyDescent="0.1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</row>
    <row r="66" spans="1:13" ht="15.75" customHeight="1" x14ac:dyDescent="0.1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</row>
    <row r="67" spans="1:13" ht="15.75" customHeight="1" x14ac:dyDescent="0.1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</row>
    <row r="68" spans="1:13" ht="15.75" customHeight="1" x14ac:dyDescent="0.1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</row>
    <row r="69" spans="1:13" ht="15.75" customHeight="1" x14ac:dyDescent="0.1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</row>
    <row r="70" spans="1:13" ht="15.75" customHeight="1" x14ac:dyDescent="0.1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</row>
    <row r="71" spans="1:13" ht="15.75" customHeight="1" x14ac:dyDescent="0.1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</row>
    <row r="72" spans="1:13" ht="15.75" customHeight="1" x14ac:dyDescent="0.1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</row>
    <row r="73" spans="1:13" ht="15.75" customHeight="1" x14ac:dyDescent="0.1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</row>
    <row r="74" spans="1:13" ht="15.75" customHeight="1" x14ac:dyDescent="0.1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</row>
    <row r="75" spans="1:13" ht="15.75" customHeight="1" x14ac:dyDescent="0.1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</row>
    <row r="76" spans="1:13" ht="15.75" customHeight="1" x14ac:dyDescent="0.1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</row>
    <row r="77" spans="1:13" ht="15.75" customHeight="1" x14ac:dyDescent="0.1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</row>
    <row r="78" spans="1:13" ht="15.75" customHeight="1" x14ac:dyDescent="0.1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</row>
    <row r="79" spans="1:13" ht="15.75" customHeight="1" x14ac:dyDescent="0.1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</row>
    <row r="80" spans="1:13" ht="15.75" customHeight="1" x14ac:dyDescent="0.1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</row>
    <row r="81" spans="1:13" ht="15.75" customHeight="1" x14ac:dyDescent="0.1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</row>
    <row r="82" spans="1:13" ht="15.75" customHeight="1" x14ac:dyDescent="0.1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</row>
    <row r="83" spans="1:13" ht="15.75" customHeight="1" x14ac:dyDescent="0.1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</row>
    <row r="84" spans="1:13" ht="15.75" customHeight="1" x14ac:dyDescent="0.1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</row>
    <row r="85" spans="1:13" ht="15.75" customHeight="1" x14ac:dyDescent="0.1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</row>
    <row r="86" spans="1:13" ht="15.75" customHeight="1" x14ac:dyDescent="0.1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</row>
    <row r="87" spans="1:13" ht="15.75" customHeight="1" x14ac:dyDescent="0.1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</row>
    <row r="88" spans="1:13" ht="15.75" customHeight="1" x14ac:dyDescent="0.1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</row>
    <row r="89" spans="1:13" ht="15.75" customHeight="1" x14ac:dyDescent="0.1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</row>
    <row r="90" spans="1:13" ht="15.75" customHeight="1" x14ac:dyDescent="0.1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</row>
    <row r="91" spans="1:13" ht="15.75" customHeight="1" x14ac:dyDescent="0.1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</row>
    <row r="92" spans="1:13" ht="15.75" customHeight="1" x14ac:dyDescent="0.1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</row>
    <row r="93" spans="1:13" ht="15.75" customHeight="1" x14ac:dyDescent="0.1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</row>
    <row r="94" spans="1:13" ht="15.75" customHeight="1" x14ac:dyDescent="0.1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</row>
    <row r="95" spans="1:13" ht="15.75" customHeight="1" x14ac:dyDescent="0.1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</row>
    <row r="96" spans="1:13" ht="15.75" customHeight="1" x14ac:dyDescent="0.1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</row>
    <row r="97" spans="1:13" ht="15.75" customHeight="1" x14ac:dyDescent="0.1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</row>
    <row r="98" spans="1:13" ht="15.75" customHeight="1" x14ac:dyDescent="0.1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</row>
    <row r="99" spans="1:13" ht="15.75" customHeight="1" x14ac:dyDescent="0.1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</row>
    <row r="100" spans="1:13" ht="15.75" customHeight="1" x14ac:dyDescent="0.1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</row>
    <row r="101" spans="1:13" ht="15.75" customHeight="1" x14ac:dyDescent="0.1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</row>
    <row r="102" spans="1:13" ht="15.75" customHeight="1" x14ac:dyDescent="0.1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</row>
    <row r="103" spans="1:13" ht="15.75" customHeight="1" x14ac:dyDescent="0.1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</row>
    <row r="104" spans="1:13" ht="15.75" customHeight="1" x14ac:dyDescent="0.1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</row>
    <row r="105" spans="1:13" ht="15.75" customHeight="1" x14ac:dyDescent="0.1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</row>
    <row r="106" spans="1:13" ht="15.75" customHeight="1" x14ac:dyDescent="0.1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</row>
    <row r="107" spans="1:13" ht="15.75" customHeight="1" x14ac:dyDescent="0.1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</row>
    <row r="108" spans="1:13" ht="15.75" customHeight="1" x14ac:dyDescent="0.1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</row>
    <row r="109" spans="1:13" ht="15.75" customHeight="1" x14ac:dyDescent="0.1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</row>
    <row r="110" spans="1:13" ht="15.75" customHeight="1" x14ac:dyDescent="0.1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</row>
    <row r="111" spans="1:13" ht="15.75" customHeight="1" x14ac:dyDescent="0.1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</row>
    <row r="112" spans="1:13" ht="15.75" customHeight="1" x14ac:dyDescent="0.1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</row>
    <row r="113" spans="1:13" ht="15.75" customHeight="1" x14ac:dyDescent="0.1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</row>
    <row r="114" spans="1:13" ht="15.75" customHeight="1" x14ac:dyDescent="0.1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</row>
    <row r="115" spans="1:13" ht="15.75" customHeight="1" x14ac:dyDescent="0.1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</row>
    <row r="116" spans="1:13" ht="15.75" customHeight="1" x14ac:dyDescent="0.1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</row>
    <row r="117" spans="1:13" ht="15.75" customHeight="1" x14ac:dyDescent="0.1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</row>
    <row r="118" spans="1:13" ht="15.75" customHeight="1" x14ac:dyDescent="0.1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</row>
    <row r="119" spans="1:13" ht="15.75" customHeight="1" x14ac:dyDescent="0.1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</row>
    <row r="120" spans="1:13" ht="15.75" customHeight="1" x14ac:dyDescent="0.1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</row>
    <row r="121" spans="1:13" ht="15.75" customHeight="1" x14ac:dyDescent="0.1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</row>
    <row r="122" spans="1:13" ht="15.75" customHeight="1" x14ac:dyDescent="0.1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</row>
    <row r="123" spans="1:13" ht="15.75" customHeight="1" x14ac:dyDescent="0.1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</row>
    <row r="124" spans="1:13" ht="15.75" customHeight="1" x14ac:dyDescent="0.1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</row>
    <row r="125" spans="1:13" ht="15.75" customHeight="1" x14ac:dyDescent="0.1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</row>
    <row r="126" spans="1:13" ht="15.75" customHeight="1" x14ac:dyDescent="0.1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</row>
    <row r="127" spans="1:13" ht="15.75" customHeight="1" x14ac:dyDescent="0.1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</row>
    <row r="128" spans="1:13" ht="15.75" customHeight="1" x14ac:dyDescent="0.1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</row>
    <row r="129" spans="1:13" ht="15.75" customHeight="1" x14ac:dyDescent="0.1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</row>
    <row r="130" spans="1:13" ht="15.75" customHeight="1" x14ac:dyDescent="0.1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</row>
    <row r="131" spans="1:13" ht="15.75" customHeight="1" x14ac:dyDescent="0.1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</row>
    <row r="132" spans="1:13" ht="15.75" customHeight="1" x14ac:dyDescent="0.1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</row>
    <row r="133" spans="1:13" ht="15.75" customHeight="1" x14ac:dyDescent="0.1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</row>
    <row r="134" spans="1:13" ht="15.75" customHeight="1" x14ac:dyDescent="0.1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</row>
    <row r="135" spans="1:13" ht="15.75" customHeight="1" x14ac:dyDescent="0.1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</row>
    <row r="136" spans="1:13" ht="15.75" customHeight="1" x14ac:dyDescent="0.1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</row>
    <row r="137" spans="1:13" ht="15.75" customHeight="1" x14ac:dyDescent="0.1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</row>
    <row r="138" spans="1:13" ht="15.75" customHeight="1" x14ac:dyDescent="0.1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</row>
    <row r="139" spans="1:13" ht="15.75" customHeight="1" x14ac:dyDescent="0.1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</row>
    <row r="140" spans="1:13" ht="15.75" customHeight="1" x14ac:dyDescent="0.1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</row>
    <row r="141" spans="1:13" ht="15.75" customHeight="1" x14ac:dyDescent="0.1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</row>
    <row r="142" spans="1:13" ht="15.75" customHeight="1" x14ac:dyDescent="0.1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</row>
    <row r="143" spans="1:13" ht="15.75" customHeight="1" x14ac:dyDescent="0.1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</row>
    <row r="144" spans="1:13" ht="15.75" customHeight="1" x14ac:dyDescent="0.1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</row>
    <row r="145" spans="1:13" ht="15.75" customHeight="1" x14ac:dyDescent="0.1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</row>
    <row r="146" spans="1:13" ht="15.75" customHeight="1" x14ac:dyDescent="0.1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</row>
    <row r="147" spans="1:13" ht="15.75" customHeight="1" x14ac:dyDescent="0.1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</row>
    <row r="148" spans="1:13" ht="15.75" customHeight="1" x14ac:dyDescent="0.1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</row>
    <row r="149" spans="1:13" ht="15.75" customHeight="1" x14ac:dyDescent="0.1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</row>
    <row r="150" spans="1:13" ht="15.75" customHeight="1" x14ac:dyDescent="0.1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</row>
    <row r="151" spans="1:13" ht="15.75" customHeight="1" x14ac:dyDescent="0.1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</row>
    <row r="152" spans="1:13" ht="15.75" customHeight="1" x14ac:dyDescent="0.1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</row>
    <row r="153" spans="1:13" ht="15.75" customHeight="1" x14ac:dyDescent="0.1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</row>
    <row r="154" spans="1:13" ht="15.75" customHeight="1" x14ac:dyDescent="0.1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</row>
    <row r="155" spans="1:13" ht="15.75" customHeight="1" x14ac:dyDescent="0.1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</row>
    <row r="156" spans="1:13" ht="15.75" customHeight="1" x14ac:dyDescent="0.1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</row>
    <row r="157" spans="1:13" ht="15.75" customHeight="1" x14ac:dyDescent="0.1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</row>
    <row r="158" spans="1:13" ht="15.75" customHeight="1" x14ac:dyDescent="0.1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</row>
    <row r="159" spans="1:13" ht="15.75" customHeight="1" x14ac:dyDescent="0.1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</row>
    <row r="160" spans="1:13" ht="15.75" customHeight="1" x14ac:dyDescent="0.1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</row>
    <row r="161" spans="1:13" ht="15.75" customHeight="1" x14ac:dyDescent="0.1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</row>
    <row r="162" spans="1:13" ht="15.75" customHeight="1" x14ac:dyDescent="0.1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</row>
    <row r="163" spans="1:13" ht="15.75" customHeight="1" x14ac:dyDescent="0.1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</row>
    <row r="164" spans="1:13" ht="15.75" customHeight="1" x14ac:dyDescent="0.1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</row>
    <row r="165" spans="1:13" ht="15.75" customHeight="1" x14ac:dyDescent="0.1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</row>
    <row r="166" spans="1:13" ht="15.75" customHeight="1" x14ac:dyDescent="0.1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</row>
    <row r="167" spans="1:13" ht="15.75" customHeight="1" x14ac:dyDescent="0.1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</row>
    <row r="168" spans="1:13" ht="15.75" customHeight="1" x14ac:dyDescent="0.1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</row>
    <row r="169" spans="1:13" ht="15.75" customHeight="1" x14ac:dyDescent="0.1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</row>
    <row r="170" spans="1:13" ht="15.75" customHeight="1" x14ac:dyDescent="0.1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</row>
    <row r="171" spans="1:13" ht="15.75" customHeight="1" x14ac:dyDescent="0.1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</row>
    <row r="172" spans="1:13" ht="15.75" customHeight="1" x14ac:dyDescent="0.1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</row>
    <row r="173" spans="1:13" ht="15.75" customHeight="1" x14ac:dyDescent="0.1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</row>
    <row r="174" spans="1:13" ht="15.75" customHeight="1" x14ac:dyDescent="0.1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</row>
    <row r="175" spans="1:13" ht="15.75" customHeight="1" x14ac:dyDescent="0.1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</row>
    <row r="176" spans="1:13" ht="15.75" customHeight="1" x14ac:dyDescent="0.1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</row>
    <row r="177" spans="1:13" ht="15.75" customHeight="1" x14ac:dyDescent="0.1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</row>
    <row r="178" spans="1:13" ht="15.75" customHeight="1" x14ac:dyDescent="0.1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</row>
    <row r="179" spans="1:13" ht="15.75" customHeight="1" x14ac:dyDescent="0.1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</row>
    <row r="180" spans="1:13" ht="15.75" customHeight="1" x14ac:dyDescent="0.1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</row>
    <row r="181" spans="1:13" ht="15.75" customHeight="1" x14ac:dyDescent="0.1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</row>
    <row r="182" spans="1:13" ht="15.75" customHeight="1" x14ac:dyDescent="0.1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</row>
    <row r="183" spans="1:13" ht="15.75" customHeight="1" x14ac:dyDescent="0.1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</row>
    <row r="184" spans="1:13" ht="15.75" customHeight="1" x14ac:dyDescent="0.1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</row>
    <row r="185" spans="1:13" ht="15.75" customHeight="1" x14ac:dyDescent="0.1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</row>
    <row r="186" spans="1:13" ht="15.75" customHeight="1" x14ac:dyDescent="0.1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</row>
    <row r="187" spans="1:13" ht="15.75" customHeight="1" x14ac:dyDescent="0.1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</row>
    <row r="188" spans="1:13" ht="15.75" customHeight="1" x14ac:dyDescent="0.1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</row>
    <row r="189" spans="1:13" ht="15.75" customHeight="1" x14ac:dyDescent="0.1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</row>
    <row r="190" spans="1:13" ht="15.75" customHeight="1" x14ac:dyDescent="0.1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</row>
    <row r="191" spans="1:13" ht="15.75" customHeight="1" x14ac:dyDescent="0.1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</row>
    <row r="192" spans="1:13" ht="15.75" customHeight="1" x14ac:dyDescent="0.1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</row>
    <row r="193" spans="1:13" ht="15.75" customHeight="1" x14ac:dyDescent="0.1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</row>
    <row r="194" spans="1:13" ht="15.75" customHeight="1" x14ac:dyDescent="0.1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</row>
    <row r="195" spans="1:13" ht="15.75" customHeight="1" x14ac:dyDescent="0.1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</row>
    <row r="196" spans="1:13" ht="15.75" customHeight="1" x14ac:dyDescent="0.1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</row>
    <row r="197" spans="1:13" ht="15.75" customHeight="1" x14ac:dyDescent="0.1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</row>
    <row r="198" spans="1:13" ht="15.75" customHeight="1" x14ac:dyDescent="0.1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</row>
    <row r="199" spans="1:13" ht="15.75" customHeight="1" x14ac:dyDescent="0.1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</row>
    <row r="200" spans="1:13" ht="15.75" customHeight="1" x14ac:dyDescent="0.1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</row>
    <row r="201" spans="1:13" ht="15.75" customHeight="1" x14ac:dyDescent="0.1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</row>
    <row r="202" spans="1:13" ht="15.75" customHeight="1" x14ac:dyDescent="0.1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</row>
    <row r="203" spans="1:13" ht="15.75" customHeight="1" x14ac:dyDescent="0.1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</row>
    <row r="204" spans="1:13" ht="15.75" customHeight="1" x14ac:dyDescent="0.1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</row>
    <row r="205" spans="1:13" ht="15.75" customHeight="1" x14ac:dyDescent="0.1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</row>
    <row r="206" spans="1:13" ht="15.75" customHeight="1" x14ac:dyDescent="0.1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</row>
    <row r="207" spans="1:13" ht="15.75" customHeight="1" x14ac:dyDescent="0.1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</row>
    <row r="208" spans="1:13" ht="15.75" customHeight="1" x14ac:dyDescent="0.1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</row>
    <row r="209" spans="1:13" ht="15.75" customHeight="1" x14ac:dyDescent="0.1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</row>
    <row r="210" spans="1:13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pans="1:13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pans="1:13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pans="1:13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pans="1:13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pans="1:13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</row>
    <row r="835" spans="1:13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</row>
    <row r="836" spans="1:13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</row>
    <row r="837" spans="1:13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</row>
    <row r="838" spans="1:13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</row>
    <row r="839" spans="1:13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</row>
    <row r="840" spans="1:13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</row>
    <row r="841" spans="1:13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</row>
    <row r="842" spans="1:13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</row>
    <row r="843" spans="1:13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</row>
    <row r="844" spans="1:13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</row>
    <row r="845" spans="1:13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</row>
    <row r="846" spans="1:13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</row>
    <row r="847" spans="1:13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</row>
    <row r="848" spans="1:13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</row>
    <row r="849" spans="1:13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</row>
    <row r="850" spans="1:13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</row>
    <row r="851" spans="1:13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</row>
    <row r="852" spans="1:13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pans="1:13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pans="1:13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</row>
    <row r="855" spans="1:13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</row>
    <row r="856" spans="1:13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</row>
    <row r="857" spans="1:13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</row>
    <row r="858" spans="1:13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</row>
    <row r="859" spans="1:13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</row>
    <row r="860" spans="1:13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</row>
    <row r="861" spans="1:13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</row>
    <row r="862" spans="1:13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</row>
    <row r="863" spans="1:13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</row>
    <row r="864" spans="1:13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</row>
    <row r="865" spans="1:13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</row>
    <row r="866" spans="1:13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</row>
    <row r="867" spans="1:13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</row>
    <row r="868" spans="1:13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</row>
    <row r="869" spans="1:13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</row>
    <row r="870" spans="1:13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</row>
    <row r="871" spans="1:13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</row>
    <row r="872" spans="1:13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</row>
    <row r="873" spans="1:13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</row>
    <row r="874" spans="1:13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</row>
    <row r="875" spans="1:13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</row>
    <row r="876" spans="1:13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</row>
    <row r="877" spans="1:13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</row>
    <row r="878" spans="1:13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pans="1:13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pans="1:13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</row>
    <row r="881" spans="1:13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</row>
    <row r="882" spans="1:13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</row>
    <row r="883" spans="1:13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</row>
    <row r="884" spans="1:13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</row>
    <row r="885" spans="1:13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</row>
    <row r="886" spans="1:13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</row>
    <row r="887" spans="1:13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</row>
    <row r="888" spans="1:13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pans="1:13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pans="1:13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</row>
    <row r="891" spans="1:13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</row>
    <row r="892" spans="1:13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</row>
    <row r="893" spans="1:13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</row>
    <row r="894" spans="1:13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</row>
    <row r="895" spans="1:13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</row>
    <row r="896" spans="1:13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</row>
    <row r="897" spans="1:13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</row>
    <row r="898" spans="1:13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</row>
    <row r="899" spans="1:13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</row>
    <row r="900" spans="1:13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</row>
    <row r="901" spans="1:13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</row>
    <row r="902" spans="1:13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</row>
    <row r="903" spans="1:13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</row>
    <row r="904" spans="1:13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</row>
    <row r="905" spans="1:13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</row>
    <row r="906" spans="1:13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</row>
    <row r="907" spans="1:13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pans="1:13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pans="1:13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</row>
    <row r="910" spans="1:13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</row>
    <row r="911" spans="1:13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</row>
    <row r="912" spans="1:13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</row>
    <row r="913" spans="1:13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</row>
    <row r="914" spans="1:13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</row>
    <row r="915" spans="1:13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</row>
    <row r="916" spans="1:13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</row>
    <row r="917" spans="1:13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</row>
    <row r="918" spans="1:13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</row>
    <row r="919" spans="1:13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</row>
    <row r="920" spans="1:13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</row>
    <row r="921" spans="1:13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</row>
    <row r="922" spans="1:13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</row>
    <row r="923" spans="1:13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</row>
    <row r="924" spans="1:13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</row>
    <row r="925" spans="1:13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</row>
    <row r="926" spans="1:13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</row>
    <row r="927" spans="1:13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</row>
    <row r="928" spans="1:13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</row>
    <row r="929" spans="1:13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</row>
    <row r="930" spans="1:13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</row>
    <row r="931" spans="1:13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</row>
    <row r="932" spans="1:13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</row>
    <row r="933" spans="1:13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</row>
    <row r="934" spans="1:13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</row>
    <row r="935" spans="1:13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</row>
    <row r="936" spans="1:13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</row>
    <row r="937" spans="1:13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</row>
    <row r="938" spans="1:13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</row>
    <row r="939" spans="1:13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</row>
    <row r="940" spans="1:13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</row>
    <row r="941" spans="1:13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</row>
    <row r="942" spans="1:13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</row>
    <row r="943" spans="1:13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</row>
    <row r="944" spans="1:13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</row>
    <row r="945" spans="1:13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</row>
    <row r="946" spans="1:13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pans="1:13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pans="1:13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pans="1:13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pans="1:13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pans="1:13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</row>
    <row r="952" spans="1:13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</row>
    <row r="953" spans="1:13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</row>
    <row r="954" spans="1:13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</row>
    <row r="955" spans="1:13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</row>
    <row r="956" spans="1:13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</row>
    <row r="957" spans="1:13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</row>
  </sheetData>
  <mergeCells count="4">
    <mergeCell ref="B9:J9"/>
    <mergeCell ref="G3:I3"/>
    <mergeCell ref="D4:F4"/>
    <mergeCell ref="B7:J7"/>
  </mergeCells>
  <pageMargins left="0.7" right="0.7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baseColWidth="10" defaultColWidth="12.6640625" defaultRowHeight="15" customHeight="1" x14ac:dyDescent="0.15"/>
  <cols>
    <col min="1" max="1" width="30.33203125" customWidth="1"/>
    <col min="2" max="2" width="74.33203125" customWidth="1"/>
    <col min="3" max="17" width="15.6640625" customWidth="1"/>
    <col min="18" max="18" width="18" customWidth="1"/>
    <col min="19" max="26" width="15.6640625" customWidth="1"/>
  </cols>
  <sheetData>
    <row r="1" spans="1:26" ht="13" x14ac:dyDescent="0.15">
      <c r="A1" s="4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" x14ac:dyDescent="0.15">
      <c r="A2" s="4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15">
      <c r="A3" s="6"/>
      <c r="B3" s="36" t="s">
        <v>39</v>
      </c>
      <c r="C3" s="37" t="s">
        <v>4</v>
      </c>
      <c r="D3" s="38">
        <v>400</v>
      </c>
      <c r="E3" s="76" t="s">
        <v>5</v>
      </c>
      <c r="F3" s="74"/>
      <c r="G3" s="74"/>
      <c r="H3" s="75"/>
      <c r="I3" s="37" t="s">
        <v>7</v>
      </c>
      <c r="J3" s="38">
        <v>1000</v>
      </c>
      <c r="K3" s="76" t="s">
        <v>8</v>
      </c>
      <c r="L3" s="74"/>
      <c r="M3" s="74"/>
      <c r="N3" s="75"/>
      <c r="O3" s="37" t="s">
        <v>7</v>
      </c>
      <c r="P3" s="39">
        <v>2000</v>
      </c>
      <c r="Q3" s="77" t="s">
        <v>9</v>
      </c>
      <c r="R3" s="68"/>
      <c r="S3" s="68"/>
      <c r="T3" s="69"/>
      <c r="U3" s="37" t="s">
        <v>10</v>
      </c>
      <c r="V3" s="38">
        <v>4000</v>
      </c>
      <c r="W3" s="37" t="s">
        <v>11</v>
      </c>
      <c r="X3" s="38">
        <v>2000</v>
      </c>
      <c r="Y3" s="37" t="s">
        <v>12</v>
      </c>
      <c r="Z3" s="38">
        <v>2001</v>
      </c>
    </row>
    <row r="4" spans="1:26" ht="12.75" customHeight="1" x14ac:dyDescent="0.15">
      <c r="A4" s="23"/>
      <c r="B4" s="33" t="s">
        <v>40</v>
      </c>
      <c r="C4" s="23" t="s">
        <v>23</v>
      </c>
      <c r="D4" s="30">
        <v>0.78</v>
      </c>
      <c r="E4" s="23" t="s">
        <v>23</v>
      </c>
      <c r="F4" s="24">
        <v>2.0000000000000001E-4</v>
      </c>
      <c r="G4" s="24" t="s">
        <v>24</v>
      </c>
      <c r="H4" s="24">
        <v>0.7</v>
      </c>
      <c r="I4" s="23" t="s">
        <v>23</v>
      </c>
      <c r="J4" s="30">
        <v>0.9</v>
      </c>
      <c r="K4" s="24" t="s">
        <v>23</v>
      </c>
      <c r="L4" s="24">
        <v>2.0000000000000001E-4</v>
      </c>
      <c r="M4" s="24" t="s">
        <v>24</v>
      </c>
      <c r="N4" s="24">
        <v>0.7</v>
      </c>
      <c r="O4" s="24" t="s">
        <v>23</v>
      </c>
      <c r="P4" s="30">
        <v>1.1000000000000001</v>
      </c>
      <c r="Q4" s="24" t="s">
        <v>23</v>
      </c>
      <c r="R4" s="24">
        <v>5.0000000000000002E-5</v>
      </c>
      <c r="S4" s="24" t="s">
        <v>24</v>
      </c>
      <c r="T4" s="24">
        <v>1</v>
      </c>
      <c r="U4" s="24" t="s">
        <v>23</v>
      </c>
      <c r="V4" s="30">
        <v>1.2</v>
      </c>
      <c r="W4" s="24" t="s">
        <v>23</v>
      </c>
      <c r="X4" s="30">
        <v>1.2</v>
      </c>
      <c r="Y4" s="24" t="s">
        <v>25</v>
      </c>
      <c r="Z4" s="30">
        <v>1.25</v>
      </c>
    </row>
    <row r="5" spans="1:26" ht="12.75" customHeight="1" x14ac:dyDescent="0.15">
      <c r="A5" s="23"/>
      <c r="B5" s="33" t="s">
        <v>41</v>
      </c>
      <c r="C5" s="23" t="s">
        <v>23</v>
      </c>
      <c r="D5" s="30">
        <v>0.66</v>
      </c>
      <c r="E5" s="23" t="s">
        <v>23</v>
      </c>
      <c r="F5" s="24">
        <v>4.0000000000000002E-4</v>
      </c>
      <c r="G5" s="24" t="s">
        <v>24</v>
      </c>
      <c r="H5" s="24">
        <v>0.5</v>
      </c>
      <c r="I5" s="23" t="s">
        <v>23</v>
      </c>
      <c r="J5" s="30">
        <v>0.9</v>
      </c>
      <c r="K5" s="24" t="s">
        <v>23</v>
      </c>
      <c r="L5" s="24">
        <v>2.0000000000000001E-4</v>
      </c>
      <c r="M5" s="24" t="s">
        <v>24</v>
      </c>
      <c r="N5" s="24">
        <v>0.7</v>
      </c>
      <c r="O5" s="24" t="s">
        <v>23</v>
      </c>
      <c r="P5" s="30">
        <v>1.1000000000000001</v>
      </c>
      <c r="Q5" s="24" t="s">
        <v>23</v>
      </c>
      <c r="R5" s="24">
        <v>5.0000000000000002E-5</v>
      </c>
      <c r="S5" s="24" t="s">
        <v>24</v>
      </c>
      <c r="T5" s="24">
        <v>1</v>
      </c>
      <c r="U5" s="24" t="s">
        <v>23</v>
      </c>
      <c r="V5" s="30">
        <v>1.2</v>
      </c>
      <c r="W5" s="24" t="s">
        <v>23</v>
      </c>
      <c r="X5" s="30">
        <v>1.2</v>
      </c>
      <c r="Y5" s="24" t="s">
        <v>25</v>
      </c>
      <c r="Z5" s="30">
        <v>1.25</v>
      </c>
    </row>
    <row r="6" spans="1:26" ht="12.75" customHeight="1" x14ac:dyDescent="0.15">
      <c r="A6" s="49"/>
      <c r="B6" s="49"/>
      <c r="C6" s="49"/>
      <c r="D6" s="50"/>
      <c r="E6" s="49"/>
      <c r="F6" s="49"/>
      <c r="G6" s="49"/>
      <c r="H6" s="49"/>
      <c r="I6" s="49"/>
      <c r="J6" s="50"/>
      <c r="K6" s="49"/>
      <c r="L6" s="51"/>
      <c r="M6" s="49"/>
      <c r="N6" s="49"/>
      <c r="O6" s="49"/>
      <c r="P6" s="50"/>
      <c r="Q6" s="49"/>
      <c r="R6" s="52"/>
      <c r="S6" s="49"/>
      <c r="T6" s="52"/>
      <c r="U6" s="49"/>
      <c r="V6" s="50"/>
      <c r="W6" s="49"/>
      <c r="X6" s="50"/>
      <c r="Y6" s="49"/>
      <c r="Z6" s="50"/>
    </row>
    <row r="7" spans="1:26" ht="12.75" customHeight="1" x14ac:dyDescent="0.15">
      <c r="A7" s="6"/>
      <c r="B7" s="6"/>
      <c r="C7" s="6"/>
      <c r="D7" s="6"/>
      <c r="E7" s="6"/>
      <c r="F7" s="6"/>
      <c r="G7" s="6" t="s">
        <v>26</v>
      </c>
      <c r="H7" s="6" t="s">
        <v>27</v>
      </c>
      <c r="I7" s="6" t="s">
        <v>28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15">
      <c r="A8" s="6"/>
      <c r="B8" s="6" t="s">
        <v>29</v>
      </c>
      <c r="C8" s="6">
        <f>'Tarification_STAGES+SEJOURS'!$B$4</f>
        <v>0</v>
      </c>
      <c r="D8" s="6"/>
      <c r="E8" s="6"/>
      <c r="F8" s="34" t="s">
        <v>30</v>
      </c>
      <c r="G8" s="53">
        <f>IF($C$9&gt;$V$3,$V$4,IF($C$9&gt;$P$3,$R$4*$C$9+$T$4,IF($C$9&gt;$J$3,$L$4*$C$9+$N$4,IF($C$9&gt;$D$3,$F$4*$C$9+$H$4,$D$4))))</f>
        <v>0.78</v>
      </c>
      <c r="H8" s="53">
        <f>IF($C$9&gt;$X$3,$Z$4,$X$4)</f>
        <v>1.2</v>
      </c>
      <c r="I8" s="54">
        <f t="shared" ref="I8:I9" si="0">MIN(G8,1)</f>
        <v>0.78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.75" customHeight="1" x14ac:dyDescent="0.15">
      <c r="A9" s="6"/>
      <c r="B9" s="6" t="s">
        <v>29</v>
      </c>
      <c r="C9" s="6">
        <f>'Tarification_STAGES+SEJOURS'!$B$4</f>
        <v>0</v>
      </c>
      <c r="D9" s="6"/>
      <c r="E9" s="6"/>
      <c r="F9" s="34" t="s">
        <v>30</v>
      </c>
      <c r="G9" s="53">
        <f>IF($C$9&gt;$V$3,$V$5,IF($C$9&gt;$P$3,$R$5*$C$9+$T$5,IF($C$9&gt;$J$3,$L$5*$C$9+$N$5,IF($C$9&gt;$D$3,$F$5*$C$9+$H$5,$D$5))))</f>
        <v>0.66</v>
      </c>
      <c r="H9" s="53">
        <f>IF($C$9&gt;$X$3,$Z$5,$X$5)</f>
        <v>1.2</v>
      </c>
      <c r="I9" s="54">
        <f t="shared" si="0"/>
        <v>0.66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.75" customHeight="1" x14ac:dyDescent="0.15">
      <c r="A10" s="6"/>
      <c r="B10" s="6"/>
      <c r="C10" s="6"/>
      <c r="D10" s="6"/>
      <c r="E10" s="35"/>
      <c r="F10" s="3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7" customHeight="1" x14ac:dyDescent="0.15">
      <c r="A11" s="6"/>
      <c r="B11" s="6" t="s">
        <v>42</v>
      </c>
      <c r="C11" s="31" t="s">
        <v>31</v>
      </c>
      <c r="D11" s="31" t="s">
        <v>3</v>
      </c>
      <c r="E11" s="44" t="s">
        <v>32</v>
      </c>
      <c r="F11" s="31" t="s">
        <v>43</v>
      </c>
      <c r="G11" s="31" t="s">
        <v>33</v>
      </c>
      <c r="H11" s="31" t="s">
        <v>34</v>
      </c>
      <c r="I11" s="31" t="s">
        <v>35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.75" customHeight="1" x14ac:dyDescent="0.15">
      <c r="A12" s="6" t="s">
        <v>44</v>
      </c>
      <c r="B12" s="40" t="s">
        <v>38</v>
      </c>
      <c r="C12" s="55">
        <v>90</v>
      </c>
      <c r="D12" s="56">
        <v>76</v>
      </c>
      <c r="E12" s="56">
        <v>54</v>
      </c>
      <c r="F12" s="45">
        <v>1</v>
      </c>
      <c r="G12" s="45">
        <f t="shared" ref="G12:H12" si="1">ROUND($D12*IF($F12=1,G$8,G$9),0)</f>
        <v>59</v>
      </c>
      <c r="H12" s="45">
        <f t="shared" si="1"/>
        <v>91</v>
      </c>
      <c r="I12" s="45">
        <f t="shared" ref="I12:I38" si="2">ROUND($E12*IF($F12=1,I$8,I$9),0)</f>
        <v>42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.75" customHeight="1" x14ac:dyDescent="0.15">
      <c r="A13" s="6" t="s">
        <v>45</v>
      </c>
      <c r="B13" s="40" t="s">
        <v>46</v>
      </c>
      <c r="C13" s="41">
        <v>110</v>
      </c>
      <c r="D13" s="42">
        <v>93</v>
      </c>
      <c r="E13" s="42">
        <v>66</v>
      </c>
      <c r="F13" s="28">
        <v>1</v>
      </c>
      <c r="G13" s="28">
        <f t="shared" ref="G13:H13" si="3">ROUND($D13*IF($F13=1,G$8,G$9),0)</f>
        <v>73</v>
      </c>
      <c r="H13" s="28">
        <f t="shared" si="3"/>
        <v>112</v>
      </c>
      <c r="I13" s="28">
        <f t="shared" si="2"/>
        <v>51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15">
      <c r="A14" s="6" t="s">
        <v>47</v>
      </c>
      <c r="B14" s="40" t="s">
        <v>36</v>
      </c>
      <c r="C14" s="41">
        <v>240</v>
      </c>
      <c r="D14" s="42">
        <v>202</v>
      </c>
      <c r="E14" s="42">
        <v>139</v>
      </c>
      <c r="F14" s="28">
        <v>1</v>
      </c>
      <c r="G14" s="28">
        <f t="shared" ref="G14:H14" si="4">ROUND($D14*IF($F14=1,G$8,G$9),0)</f>
        <v>158</v>
      </c>
      <c r="H14" s="28">
        <f t="shared" si="4"/>
        <v>242</v>
      </c>
      <c r="I14" s="28">
        <f t="shared" si="2"/>
        <v>108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15">
      <c r="A15" s="6" t="s">
        <v>48</v>
      </c>
      <c r="B15" s="40" t="s">
        <v>49</v>
      </c>
      <c r="C15" s="41">
        <v>122</v>
      </c>
      <c r="D15" s="42">
        <v>101</v>
      </c>
      <c r="E15" s="42">
        <v>75</v>
      </c>
      <c r="F15" s="28">
        <v>1</v>
      </c>
      <c r="G15" s="28">
        <f t="shared" ref="G15:H15" si="5">ROUND($D15*IF($F15=1,G$8,G$9),0)</f>
        <v>79</v>
      </c>
      <c r="H15" s="28">
        <f t="shared" si="5"/>
        <v>121</v>
      </c>
      <c r="I15" s="28">
        <f t="shared" si="2"/>
        <v>59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15">
      <c r="A16" s="6" t="s">
        <v>50</v>
      </c>
      <c r="B16" s="40" t="s">
        <v>51</v>
      </c>
      <c r="C16" s="41">
        <v>231</v>
      </c>
      <c r="D16" s="42">
        <v>181</v>
      </c>
      <c r="E16" s="42">
        <v>100</v>
      </c>
      <c r="F16" s="28">
        <v>1</v>
      </c>
      <c r="G16" s="28">
        <f t="shared" ref="G16:H16" si="6">ROUND($D16*IF($F16=1,G$8,G$9),0)</f>
        <v>141</v>
      </c>
      <c r="H16" s="28">
        <f t="shared" si="6"/>
        <v>217</v>
      </c>
      <c r="I16" s="28">
        <f t="shared" si="2"/>
        <v>78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15">
      <c r="A17" s="6" t="s">
        <v>52</v>
      </c>
      <c r="B17" s="40" t="s">
        <v>37</v>
      </c>
      <c r="C17" s="41">
        <v>174</v>
      </c>
      <c r="D17" s="42">
        <v>147</v>
      </c>
      <c r="E17" s="42">
        <v>102</v>
      </c>
      <c r="F17" s="28">
        <v>1</v>
      </c>
      <c r="G17" s="28">
        <f t="shared" ref="G17:H17" si="7">ROUND($D17*IF($F17=1,G$8,G$9),0)</f>
        <v>115</v>
      </c>
      <c r="H17" s="28">
        <f t="shared" si="7"/>
        <v>176</v>
      </c>
      <c r="I17" s="28">
        <f t="shared" si="2"/>
        <v>80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15">
      <c r="A18" s="6" t="s">
        <v>53</v>
      </c>
      <c r="B18" s="40" t="s">
        <v>54</v>
      </c>
      <c r="C18" s="41">
        <v>85</v>
      </c>
      <c r="D18" s="42">
        <v>73</v>
      </c>
      <c r="E18" s="42">
        <v>52</v>
      </c>
      <c r="F18" s="28">
        <v>1</v>
      </c>
      <c r="G18" s="28">
        <f t="shared" ref="G18:H18" si="8">ROUND($D18*IF($F18=1,G$8,G$9),0)</f>
        <v>57</v>
      </c>
      <c r="H18" s="28">
        <f t="shared" si="8"/>
        <v>88</v>
      </c>
      <c r="I18" s="28">
        <f t="shared" si="2"/>
        <v>41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15">
      <c r="A19" s="6" t="s">
        <v>55</v>
      </c>
      <c r="B19" s="40" t="s">
        <v>56</v>
      </c>
      <c r="C19" s="41">
        <v>146</v>
      </c>
      <c r="D19" s="42">
        <v>129</v>
      </c>
      <c r="E19" s="42">
        <v>102</v>
      </c>
      <c r="F19" s="28">
        <v>1</v>
      </c>
      <c r="G19" s="28">
        <f t="shared" ref="G19:H19" si="9">ROUND($D19*IF($F19=1,G$8,G$9),0)</f>
        <v>101</v>
      </c>
      <c r="H19" s="28">
        <f t="shared" si="9"/>
        <v>155</v>
      </c>
      <c r="I19" s="28">
        <f t="shared" si="2"/>
        <v>80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15">
      <c r="A20" s="6" t="s">
        <v>57</v>
      </c>
      <c r="B20" s="40" t="s">
        <v>58</v>
      </c>
      <c r="C20" s="57">
        <v>121</v>
      </c>
      <c r="D20" s="58">
        <v>105</v>
      </c>
      <c r="E20" s="58">
        <v>75</v>
      </c>
      <c r="F20" s="59">
        <v>1</v>
      </c>
      <c r="G20" s="59">
        <f t="shared" ref="G20:H20" si="10">ROUND($D20*IF($F20=1,G$8,G$9),0)</f>
        <v>82</v>
      </c>
      <c r="H20" s="59">
        <f t="shared" si="10"/>
        <v>126</v>
      </c>
      <c r="I20" s="59">
        <f t="shared" si="2"/>
        <v>59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15">
      <c r="A21" s="6" t="s">
        <v>59</v>
      </c>
      <c r="B21" s="60"/>
      <c r="C21" s="61"/>
      <c r="D21" s="62"/>
      <c r="E21" s="62"/>
      <c r="F21" s="63"/>
      <c r="G21" s="63">
        <f t="shared" ref="G21:H21" si="11">ROUND($D21*IF($F21=1,G$8,G$9),0)</f>
        <v>0</v>
      </c>
      <c r="H21" s="63">
        <f t="shared" si="11"/>
        <v>0</v>
      </c>
      <c r="I21" s="63">
        <f t="shared" si="2"/>
        <v>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15">
      <c r="A22" s="6" t="s">
        <v>60</v>
      </c>
      <c r="B22" s="43"/>
      <c r="C22" s="41"/>
      <c r="D22" s="42"/>
      <c r="E22" s="42"/>
      <c r="F22" s="28"/>
      <c r="G22" s="28">
        <f t="shared" ref="G22:H22" si="12">ROUND($D22*IF($F22=1,G$8,G$9),0)</f>
        <v>0</v>
      </c>
      <c r="H22" s="28">
        <f t="shared" si="12"/>
        <v>0</v>
      </c>
      <c r="I22" s="28">
        <f t="shared" si="2"/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15">
      <c r="A23" s="6" t="s">
        <v>61</v>
      </c>
      <c r="B23" s="64"/>
      <c r="C23" s="57"/>
      <c r="D23" s="58"/>
      <c r="E23" s="58"/>
      <c r="F23" s="59"/>
      <c r="G23" s="59">
        <f t="shared" ref="G23:H23" si="13">ROUND($D23*IF($F23=1,G$8,G$9),0)</f>
        <v>0</v>
      </c>
      <c r="H23" s="59">
        <f t="shared" si="13"/>
        <v>0</v>
      </c>
      <c r="I23" s="59">
        <f t="shared" si="2"/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15">
      <c r="A24" s="6" t="s">
        <v>62</v>
      </c>
      <c r="B24" s="47"/>
      <c r="C24" s="61"/>
      <c r="D24" s="62"/>
      <c r="E24" s="62"/>
      <c r="F24" s="63"/>
      <c r="G24" s="63">
        <f t="shared" ref="G24:H24" si="14">ROUND($D24*IF($F24=1,G$8,G$9),0)</f>
        <v>0</v>
      </c>
      <c r="H24" s="63">
        <f t="shared" si="14"/>
        <v>0</v>
      </c>
      <c r="I24" s="63">
        <f t="shared" si="2"/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15">
      <c r="A25" s="6" t="s">
        <v>63</v>
      </c>
      <c r="B25" s="40"/>
      <c r="C25" s="41"/>
      <c r="D25" s="42"/>
      <c r="E25" s="42"/>
      <c r="F25" s="28"/>
      <c r="G25" s="28">
        <f t="shared" ref="G25:H25" si="15">ROUND($D25*IF($F25=1,G$8,G$9),0)</f>
        <v>0</v>
      </c>
      <c r="H25" s="28">
        <f t="shared" si="15"/>
        <v>0</v>
      </c>
      <c r="I25" s="28">
        <f t="shared" si="2"/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15">
      <c r="A26" s="6" t="s">
        <v>64</v>
      </c>
      <c r="B26" s="40"/>
      <c r="C26" s="41"/>
      <c r="D26" s="42"/>
      <c r="E26" s="42"/>
      <c r="F26" s="28"/>
      <c r="G26" s="28">
        <f t="shared" ref="G26:H26" si="16">ROUND($D26*IF($F26=1,G$8,G$9),0)</f>
        <v>0</v>
      </c>
      <c r="H26" s="28">
        <f t="shared" si="16"/>
        <v>0</v>
      </c>
      <c r="I26" s="28">
        <f t="shared" si="2"/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15">
      <c r="A27" s="6" t="s">
        <v>65</v>
      </c>
      <c r="B27" s="40"/>
      <c r="C27" s="41"/>
      <c r="D27" s="42"/>
      <c r="E27" s="42"/>
      <c r="F27" s="28"/>
      <c r="G27" s="28">
        <f t="shared" ref="G27:H27" si="17">ROUND($D27*IF($F27=1,G$8,G$9),0)</f>
        <v>0</v>
      </c>
      <c r="H27" s="28">
        <f t="shared" si="17"/>
        <v>0</v>
      </c>
      <c r="I27" s="28">
        <f t="shared" si="2"/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15">
      <c r="A28" s="6" t="s">
        <v>66</v>
      </c>
      <c r="B28" s="40"/>
      <c r="C28" s="41"/>
      <c r="D28" s="42"/>
      <c r="E28" s="42"/>
      <c r="F28" s="28"/>
      <c r="G28" s="28">
        <f t="shared" ref="G28:H28" si="18">ROUND($D28*IF($F28=1,G$8,G$9),0)</f>
        <v>0</v>
      </c>
      <c r="H28" s="28">
        <f t="shared" si="18"/>
        <v>0</v>
      </c>
      <c r="I28" s="28">
        <f t="shared" si="2"/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15">
      <c r="A29" s="6" t="s">
        <v>67</v>
      </c>
      <c r="B29" s="40"/>
      <c r="C29" s="41"/>
      <c r="D29" s="42"/>
      <c r="E29" s="42"/>
      <c r="F29" s="28"/>
      <c r="G29" s="28">
        <f t="shared" ref="G29:H29" si="19">ROUND($D29*IF($F29=1,G$8,G$9),0)</f>
        <v>0</v>
      </c>
      <c r="H29" s="28">
        <f t="shared" si="19"/>
        <v>0</v>
      </c>
      <c r="I29" s="28">
        <f t="shared" si="2"/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15">
      <c r="A30" s="6" t="s">
        <v>68</v>
      </c>
      <c r="B30" s="40"/>
      <c r="C30" s="41"/>
      <c r="D30" s="42"/>
      <c r="E30" s="42"/>
      <c r="F30" s="28"/>
      <c r="G30" s="28">
        <f t="shared" ref="G30:H30" si="20">ROUND($D30*IF($F30=1,G$8,G$9),0)</f>
        <v>0</v>
      </c>
      <c r="H30" s="28">
        <f t="shared" si="20"/>
        <v>0</v>
      </c>
      <c r="I30" s="28">
        <f t="shared" si="2"/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15">
      <c r="A31" s="6" t="s">
        <v>69</v>
      </c>
      <c r="B31" s="46"/>
      <c r="C31" s="57"/>
      <c r="D31" s="58"/>
      <c r="E31" s="58"/>
      <c r="F31" s="59"/>
      <c r="G31" s="59">
        <f t="shared" ref="G31:H31" si="21">ROUND($D31*IF($F31=1,G$8,G$9),0)</f>
        <v>0</v>
      </c>
      <c r="H31" s="59">
        <f t="shared" si="21"/>
        <v>0</v>
      </c>
      <c r="I31" s="59">
        <f t="shared" si="2"/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15">
      <c r="A32" s="6" t="s">
        <v>70</v>
      </c>
      <c r="B32" s="47"/>
      <c r="C32" s="61"/>
      <c r="D32" s="62"/>
      <c r="E32" s="62"/>
      <c r="F32" s="63"/>
      <c r="G32" s="63">
        <f t="shared" ref="G32:H32" si="22">ROUND($D32*IF($F32=1,G$8,G$9),0)</f>
        <v>0</v>
      </c>
      <c r="H32" s="63">
        <f t="shared" si="22"/>
        <v>0</v>
      </c>
      <c r="I32" s="63">
        <f t="shared" si="2"/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15">
      <c r="A33" s="6" t="s">
        <v>71</v>
      </c>
      <c r="B33" s="40"/>
      <c r="C33" s="41"/>
      <c r="D33" s="42"/>
      <c r="E33" s="42"/>
      <c r="F33" s="28"/>
      <c r="G33" s="28">
        <f t="shared" ref="G33:H33" si="23">ROUND($D33*IF($F33=1,G$8,G$9),0)</f>
        <v>0</v>
      </c>
      <c r="H33" s="28">
        <f t="shared" si="23"/>
        <v>0</v>
      </c>
      <c r="I33" s="28">
        <f t="shared" si="2"/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15">
      <c r="A34" s="6" t="s">
        <v>72</v>
      </c>
      <c r="B34" s="40"/>
      <c r="C34" s="41"/>
      <c r="D34" s="42"/>
      <c r="E34" s="42"/>
      <c r="F34" s="28"/>
      <c r="G34" s="28">
        <f t="shared" ref="G34:H34" si="24">ROUND($D34*IF($F34=1,G$8,G$9),0)</f>
        <v>0</v>
      </c>
      <c r="H34" s="28">
        <f t="shared" si="24"/>
        <v>0</v>
      </c>
      <c r="I34" s="28">
        <f t="shared" si="2"/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15">
      <c r="A35" s="6" t="s">
        <v>73</v>
      </c>
      <c r="B35" s="40"/>
      <c r="C35" s="41"/>
      <c r="D35" s="42"/>
      <c r="E35" s="42"/>
      <c r="F35" s="28"/>
      <c r="G35" s="28">
        <f t="shared" ref="G35:H35" si="25">ROUND($D35*IF($F35=1,G$8,G$9),0)</f>
        <v>0</v>
      </c>
      <c r="H35" s="28">
        <f t="shared" si="25"/>
        <v>0</v>
      </c>
      <c r="I35" s="28">
        <f t="shared" si="2"/>
        <v>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15">
      <c r="A36" s="6" t="s">
        <v>74</v>
      </c>
      <c r="B36" s="40"/>
      <c r="C36" s="41"/>
      <c r="D36" s="42"/>
      <c r="E36" s="42"/>
      <c r="F36" s="28"/>
      <c r="G36" s="28">
        <f t="shared" ref="G36:H36" si="26">ROUND($D36*IF($F36=1,G$8,G$9),0)</f>
        <v>0</v>
      </c>
      <c r="H36" s="28">
        <f t="shared" si="26"/>
        <v>0</v>
      </c>
      <c r="I36" s="28">
        <f t="shared" si="2"/>
        <v>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15">
      <c r="A37" s="6" t="s">
        <v>75</v>
      </c>
      <c r="B37" s="40"/>
      <c r="C37" s="41"/>
      <c r="D37" s="42"/>
      <c r="E37" s="42"/>
      <c r="F37" s="28"/>
      <c r="G37" s="28">
        <f t="shared" ref="G37:H37" si="27">ROUND($D37*IF($F37=1,G$8,G$9),0)</f>
        <v>0</v>
      </c>
      <c r="H37" s="28">
        <f t="shared" si="27"/>
        <v>0</v>
      </c>
      <c r="I37" s="28">
        <f t="shared" si="2"/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15">
      <c r="A38" s="6" t="s">
        <v>76</v>
      </c>
      <c r="B38" s="46"/>
      <c r="C38" s="57"/>
      <c r="D38" s="58"/>
      <c r="E38" s="58"/>
      <c r="F38" s="59"/>
      <c r="G38" s="28">
        <f t="shared" ref="G38:H38" si="28">ROUND($D38*IF($F38=1,G$8,G$9),0)</f>
        <v>0</v>
      </c>
      <c r="H38" s="28">
        <f t="shared" si="28"/>
        <v>0</v>
      </c>
      <c r="I38" s="28">
        <f t="shared" si="2"/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15">
      <c r="A39" s="6"/>
      <c r="B39" s="46"/>
      <c r="C39" s="57"/>
      <c r="D39" s="58"/>
      <c r="E39" s="58"/>
      <c r="F39" s="59"/>
      <c r="G39" s="59"/>
      <c r="H39" s="59"/>
      <c r="I39" s="5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15">
      <c r="A40" s="48" t="s">
        <v>77</v>
      </c>
      <c r="B40" s="47"/>
      <c r="C40" s="61"/>
      <c r="D40" s="62"/>
      <c r="E40" s="62"/>
      <c r="F40" s="63"/>
      <c r="G40" s="63">
        <f t="shared" ref="G40:H40" si="29">ROUND($D40*IF($F40=1,G$8,G$9),0)</f>
        <v>0</v>
      </c>
      <c r="H40" s="63">
        <f t="shared" si="29"/>
        <v>0</v>
      </c>
      <c r="I40" s="63">
        <f t="shared" ref="I40:I54" si="30">ROUND($E40*IF($F40=1,I$8,I$9),0)</f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15">
      <c r="A41" s="48" t="s">
        <v>78</v>
      </c>
      <c r="B41" s="40"/>
      <c r="C41" s="41"/>
      <c r="D41" s="42"/>
      <c r="E41" s="42"/>
      <c r="F41" s="28"/>
      <c r="G41" s="28">
        <f t="shared" ref="G41:H41" si="31">ROUND($D41*IF($F41=1,G$8,G$9),0)</f>
        <v>0</v>
      </c>
      <c r="H41" s="28">
        <f t="shared" si="31"/>
        <v>0</v>
      </c>
      <c r="I41" s="28">
        <f t="shared" si="30"/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15">
      <c r="A42" s="48" t="s">
        <v>79</v>
      </c>
      <c r="B42" s="40"/>
      <c r="C42" s="41"/>
      <c r="D42" s="42"/>
      <c r="E42" s="42"/>
      <c r="F42" s="28"/>
      <c r="G42" s="28">
        <f t="shared" ref="G42:H42" si="32">ROUND($D42*IF($F42=1,G$8,G$9),0)</f>
        <v>0</v>
      </c>
      <c r="H42" s="28">
        <f t="shared" si="32"/>
        <v>0</v>
      </c>
      <c r="I42" s="28">
        <f t="shared" si="30"/>
        <v>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15">
      <c r="A43" s="48" t="s">
        <v>80</v>
      </c>
      <c r="B43" s="40"/>
      <c r="C43" s="41"/>
      <c r="D43" s="42"/>
      <c r="E43" s="42"/>
      <c r="F43" s="28"/>
      <c r="G43" s="28">
        <f t="shared" ref="G43:H43" si="33">ROUND($D43*IF($F43=1,G$8,G$9),0)</f>
        <v>0</v>
      </c>
      <c r="H43" s="28">
        <f t="shared" si="33"/>
        <v>0</v>
      </c>
      <c r="I43" s="28">
        <f t="shared" si="30"/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15">
      <c r="A44" s="48" t="s">
        <v>81</v>
      </c>
      <c r="B44" s="40"/>
      <c r="C44" s="41"/>
      <c r="D44" s="42"/>
      <c r="E44" s="42"/>
      <c r="F44" s="28"/>
      <c r="G44" s="28">
        <f t="shared" ref="G44:H44" si="34">ROUND($D44*IF($F44=1,G$8,G$9),0)</f>
        <v>0</v>
      </c>
      <c r="H44" s="28">
        <f t="shared" si="34"/>
        <v>0</v>
      </c>
      <c r="I44" s="28">
        <f t="shared" si="30"/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15">
      <c r="A45" s="48" t="s">
        <v>82</v>
      </c>
      <c r="B45" s="40"/>
      <c r="C45" s="41"/>
      <c r="D45" s="42"/>
      <c r="E45" s="42"/>
      <c r="F45" s="28"/>
      <c r="G45" s="28">
        <f t="shared" ref="G45:H45" si="35">ROUND($D45*IF($F45=1,G$8,G$9),0)</f>
        <v>0</v>
      </c>
      <c r="H45" s="28">
        <f t="shared" si="35"/>
        <v>0</v>
      </c>
      <c r="I45" s="28">
        <f t="shared" si="30"/>
        <v>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15">
      <c r="A46" s="48" t="s">
        <v>83</v>
      </c>
      <c r="B46" s="40"/>
      <c r="C46" s="41"/>
      <c r="D46" s="42"/>
      <c r="E46" s="42"/>
      <c r="F46" s="28"/>
      <c r="G46" s="28">
        <f t="shared" ref="G46:H46" si="36">ROUND($D46*IF($F46=1,G$8,G$9),0)</f>
        <v>0</v>
      </c>
      <c r="H46" s="28">
        <f t="shared" si="36"/>
        <v>0</v>
      </c>
      <c r="I46" s="28">
        <f t="shared" si="30"/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15">
      <c r="A47" s="48" t="s">
        <v>84</v>
      </c>
      <c r="B47" s="40"/>
      <c r="C47" s="41"/>
      <c r="D47" s="42"/>
      <c r="E47" s="42"/>
      <c r="F47" s="28"/>
      <c r="G47" s="28">
        <f t="shared" ref="G47:H47" si="37">ROUND($D47*IF($F47=1,G$8,G$9),0)</f>
        <v>0</v>
      </c>
      <c r="H47" s="28">
        <f t="shared" si="37"/>
        <v>0</v>
      </c>
      <c r="I47" s="28">
        <f t="shared" si="30"/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15">
      <c r="A48" s="48" t="s">
        <v>85</v>
      </c>
      <c r="B48" s="40"/>
      <c r="C48" s="41"/>
      <c r="D48" s="42"/>
      <c r="E48" s="42"/>
      <c r="F48" s="28"/>
      <c r="G48" s="28">
        <f t="shared" ref="G48:H48" si="38">ROUND($D48*IF($F48=1,G$8,G$9),0)</f>
        <v>0</v>
      </c>
      <c r="H48" s="28">
        <f t="shared" si="38"/>
        <v>0</v>
      </c>
      <c r="I48" s="28">
        <f t="shared" si="30"/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15">
      <c r="A49" s="48" t="s">
        <v>86</v>
      </c>
      <c r="B49" s="40"/>
      <c r="C49" s="41"/>
      <c r="D49" s="42"/>
      <c r="E49" s="42"/>
      <c r="F49" s="28"/>
      <c r="G49" s="28">
        <f t="shared" ref="G49:H49" si="39">ROUND($D49*IF($F49=1,G$8,G$9),0)</f>
        <v>0</v>
      </c>
      <c r="H49" s="28">
        <f t="shared" si="39"/>
        <v>0</v>
      </c>
      <c r="I49" s="28">
        <f t="shared" si="30"/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15">
      <c r="A50" s="48" t="s">
        <v>87</v>
      </c>
      <c r="B50" s="40"/>
      <c r="C50" s="41"/>
      <c r="D50" s="42"/>
      <c r="E50" s="42"/>
      <c r="F50" s="28"/>
      <c r="G50" s="28">
        <f t="shared" ref="G50:H50" si="40">ROUND($D50*IF($F50=1,G$8,G$9),0)</f>
        <v>0</v>
      </c>
      <c r="H50" s="28">
        <f t="shared" si="40"/>
        <v>0</v>
      </c>
      <c r="I50" s="28">
        <f t="shared" si="30"/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15">
      <c r="A51" s="48" t="s">
        <v>88</v>
      </c>
      <c r="B51" s="40"/>
      <c r="C51" s="41"/>
      <c r="D51" s="42"/>
      <c r="E51" s="42"/>
      <c r="F51" s="28"/>
      <c r="G51" s="28">
        <f t="shared" ref="G51:H51" si="41">ROUND($D51*IF($F51=1,G$8,G$9),0)</f>
        <v>0</v>
      </c>
      <c r="H51" s="28">
        <f t="shared" si="41"/>
        <v>0</v>
      </c>
      <c r="I51" s="28">
        <f t="shared" si="30"/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15">
      <c r="A52" s="48" t="s">
        <v>89</v>
      </c>
      <c r="B52" s="40"/>
      <c r="C52" s="41"/>
      <c r="D52" s="42"/>
      <c r="E52" s="42"/>
      <c r="F52" s="28"/>
      <c r="G52" s="28">
        <f t="shared" ref="G52:H52" si="42">ROUND($D52*IF($F52=1,G$8,G$9),0)</f>
        <v>0</v>
      </c>
      <c r="H52" s="28">
        <f t="shared" si="42"/>
        <v>0</v>
      </c>
      <c r="I52" s="28">
        <f t="shared" si="30"/>
        <v>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15">
      <c r="A53" s="48" t="s">
        <v>90</v>
      </c>
      <c r="B53" s="40"/>
      <c r="C53" s="41"/>
      <c r="D53" s="42"/>
      <c r="E53" s="42"/>
      <c r="F53" s="28"/>
      <c r="G53" s="28">
        <f t="shared" ref="G53:H53" si="43">ROUND($D53*IF($F53=1,G$8,G$9),0)</f>
        <v>0</v>
      </c>
      <c r="H53" s="28">
        <f t="shared" si="43"/>
        <v>0</v>
      </c>
      <c r="I53" s="28">
        <f t="shared" si="30"/>
        <v>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15">
      <c r="A54" s="48" t="s">
        <v>90</v>
      </c>
      <c r="B54" s="40"/>
      <c r="C54" s="41"/>
      <c r="D54" s="42"/>
      <c r="E54" s="42"/>
      <c r="F54" s="28"/>
      <c r="G54" s="28">
        <f t="shared" ref="G54:H54" si="44">ROUND($D54*IF($F54=1,G$8,G$9),0)</f>
        <v>0</v>
      </c>
      <c r="H54" s="28">
        <f t="shared" si="44"/>
        <v>0</v>
      </c>
      <c r="I54" s="28">
        <f t="shared" si="30"/>
        <v>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4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4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4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4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4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4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4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4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4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4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4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4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4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4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4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4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4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4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4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4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4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4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4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4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4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4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4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4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4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4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4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4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4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4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4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4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4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4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4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4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4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4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4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4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4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4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4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4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4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4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4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4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4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4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4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4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4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4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4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4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4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4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4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4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4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4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4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4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4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4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4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4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4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4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4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4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4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4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4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4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4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4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4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4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4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4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4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4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4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4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4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4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4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4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4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4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4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4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4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4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4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4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4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4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4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4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4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4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4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4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4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4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4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4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4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4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4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4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4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4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4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4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4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4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4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4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4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4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4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4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4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4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4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4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4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4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4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4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4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4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4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4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4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4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4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4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4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4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4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4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4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4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4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4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4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4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4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4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4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4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4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4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4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4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4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4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4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4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4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4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4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4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4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4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4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4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4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4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4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4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4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4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4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4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4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4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4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4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4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4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4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4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4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4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4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4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4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4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4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4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E3:H3"/>
    <mergeCell ref="K3:N3"/>
    <mergeCell ref="Q3:T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Tarification_STAGES+SEJOURS</vt:lpstr>
      <vt:lpstr>Stages - Calc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Gabaston-Beaumont</dc:creator>
  <cp:lastModifiedBy>Microsoft Office User</cp:lastModifiedBy>
  <dcterms:created xsi:type="dcterms:W3CDTF">2023-02-01T20:19:50Z</dcterms:created>
  <dcterms:modified xsi:type="dcterms:W3CDTF">2026-09-15T07:32:08Z</dcterms:modified>
</cp:coreProperties>
</file>