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sandrabaup/Downloads/"/>
    </mc:Choice>
  </mc:AlternateContent>
  <xr:revisionPtr revIDLastSave="0" documentId="8_{5044DC1A-1F45-1E42-88FD-D4A1A3961E5E}" xr6:coauthVersionLast="47" xr6:coauthVersionMax="47" xr10:uidLastSave="{00000000-0000-0000-0000-000000000000}"/>
  <bookViews>
    <workbookView xWindow="3240" yWindow="3700" windowWidth="38400" windowHeight="19560" xr2:uid="{00000000-000D-0000-FFFF-FFFF00000000}"/>
  </bookViews>
  <sheets>
    <sheet name="Tarification_STAGES" sheetId="1" r:id="rId1"/>
    <sheet name="Séjours courts-longs-MCP - Calc" sheetId="2" state="hidden" r:id="rId2"/>
    <sheet name="Stages - Calc"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htDamVc5cakie+mau6XmbJgqcNzcge+eklE93D3g4w="/>
    </ext>
  </extLst>
</workbook>
</file>

<file path=xl/calcChain.xml><?xml version="1.0" encoding="utf-8"?>
<calcChain xmlns="http://schemas.openxmlformats.org/spreadsheetml/2006/main">
  <c r="C9" i="3" l="1"/>
  <c r="H9" i="3" s="1"/>
  <c r="C8" i="3"/>
  <c r="G21" i="2"/>
  <c r="G19" i="2"/>
  <c r="G15" i="2"/>
  <c r="G22" i="2" s="1"/>
  <c r="G14" i="2"/>
  <c r="H13" i="2"/>
  <c r="H20" i="2" s="1"/>
  <c r="G12" i="2"/>
  <c r="G18" i="2" s="1"/>
  <c r="H11" i="2"/>
  <c r="G11" i="2"/>
  <c r="C11" i="2"/>
  <c r="H14" i="2" s="1"/>
  <c r="H21" i="2" s="1"/>
  <c r="D35" i="1"/>
  <c r="C35" i="1"/>
  <c r="B35" i="1"/>
  <c r="D34" i="1"/>
  <c r="C34" i="1"/>
  <c r="B34" i="1"/>
  <c r="D33" i="1"/>
  <c r="C33" i="1"/>
  <c r="B33" i="1"/>
  <c r="D32" i="1"/>
  <c r="C32" i="1"/>
  <c r="B32" i="1"/>
  <c r="D31" i="1"/>
  <c r="C31" i="1"/>
  <c r="B31" i="1"/>
  <c r="D30" i="1"/>
  <c r="C30" i="1"/>
  <c r="B30" i="1"/>
  <c r="D29" i="1"/>
  <c r="C29" i="1"/>
  <c r="B29" i="1"/>
  <c r="D27" i="1"/>
  <c r="C27" i="1"/>
  <c r="B27" i="1"/>
  <c r="D26" i="1"/>
  <c r="C26" i="1"/>
  <c r="B26" i="1"/>
  <c r="D25" i="1"/>
  <c r="C25" i="1"/>
  <c r="B25" i="1"/>
  <c r="D24" i="1"/>
  <c r="C24" i="1"/>
  <c r="B24" i="1"/>
  <c r="D23" i="1"/>
  <c r="C23" i="1"/>
  <c r="B23" i="1"/>
  <c r="D22" i="1"/>
  <c r="C22" i="1"/>
  <c r="B22" i="1"/>
  <c r="D20" i="1"/>
  <c r="C20" i="1"/>
  <c r="B20" i="1"/>
  <c r="D19" i="1"/>
  <c r="C19" i="1"/>
  <c r="B19" i="1"/>
  <c r="D17" i="1"/>
  <c r="C17" i="1"/>
  <c r="B17" i="1"/>
  <c r="D16" i="1"/>
  <c r="C16" i="1"/>
  <c r="B16" i="1"/>
  <c r="D15" i="1"/>
  <c r="C15" i="1"/>
  <c r="B15" i="1"/>
  <c r="D14" i="1"/>
  <c r="C14" i="1"/>
  <c r="B14" i="1"/>
  <c r="D13" i="1"/>
  <c r="C13" i="1"/>
  <c r="B13" i="1"/>
  <c r="D12" i="1"/>
  <c r="C12" i="1"/>
  <c r="B12" i="1"/>
  <c r="D11" i="1"/>
  <c r="C11" i="1"/>
  <c r="B11" i="1"/>
  <c r="D10" i="1"/>
  <c r="C10" i="1"/>
  <c r="B10" i="1"/>
  <c r="G13" i="2" l="1"/>
  <c r="G20" i="2" s="1"/>
  <c r="H15" i="2"/>
  <c r="H22" i="2" s="1"/>
  <c r="H53" i="3"/>
  <c r="H51" i="3"/>
  <c r="H49" i="3"/>
  <c r="H47" i="3"/>
  <c r="H45" i="3"/>
  <c r="H43" i="3"/>
  <c r="H41" i="3"/>
  <c r="H30" i="3"/>
  <c r="H24" i="3"/>
  <c r="H22" i="1" s="1"/>
  <c r="H52" i="3"/>
  <c r="H50" i="3"/>
  <c r="H48" i="3"/>
  <c r="H46" i="3"/>
  <c r="H44" i="3"/>
  <c r="H42" i="3"/>
  <c r="H40" i="3"/>
  <c r="H31" i="3"/>
  <c r="H23" i="3"/>
  <c r="G23" i="2"/>
  <c r="H8" i="3"/>
  <c r="G9" i="3"/>
  <c r="H12" i="2"/>
  <c r="G8" i="3"/>
  <c r="H23" i="2" l="1"/>
  <c r="H38" i="3"/>
  <c r="H35" i="1" s="1"/>
  <c r="H36" i="3"/>
  <c r="H33" i="1" s="1"/>
  <c r="H34" i="3"/>
  <c r="H31" i="1" s="1"/>
  <c r="H32" i="3"/>
  <c r="H29" i="1" s="1"/>
  <c r="H28" i="3"/>
  <c r="H26" i="1" s="1"/>
  <c r="H26" i="3"/>
  <c r="H24" i="1" s="1"/>
  <c r="H22" i="3"/>
  <c r="H20" i="1" s="1"/>
  <c r="H19" i="3"/>
  <c r="H17" i="1" s="1"/>
  <c r="H17" i="3"/>
  <c r="H15" i="1" s="1"/>
  <c r="H15" i="3"/>
  <c r="H13" i="1" s="1"/>
  <c r="H13" i="3"/>
  <c r="H11" i="1" s="1"/>
  <c r="H37" i="3"/>
  <c r="H34" i="1" s="1"/>
  <c r="H35" i="3"/>
  <c r="H32" i="1" s="1"/>
  <c r="H33" i="3"/>
  <c r="H30" i="1" s="1"/>
  <c r="H29" i="3"/>
  <c r="H27" i="1" s="1"/>
  <c r="H27" i="3"/>
  <c r="H25" i="1" s="1"/>
  <c r="H25" i="3"/>
  <c r="H23" i="1" s="1"/>
  <c r="H21" i="3"/>
  <c r="H19" i="1" s="1"/>
  <c r="H18" i="3"/>
  <c r="H16" i="1" s="1"/>
  <c r="H16" i="3"/>
  <c r="H14" i="1" s="1"/>
  <c r="H14" i="3"/>
  <c r="H12" i="1" s="1"/>
  <c r="H12" i="3"/>
  <c r="H10" i="1" s="1"/>
  <c r="H18" i="2"/>
  <c r="H19" i="2"/>
  <c r="G53" i="3"/>
  <c r="G51" i="3"/>
  <c r="G49" i="3"/>
  <c r="G47" i="3"/>
  <c r="G45" i="3"/>
  <c r="G43" i="3"/>
  <c r="G41" i="3"/>
  <c r="G30" i="3"/>
  <c r="G24" i="3"/>
  <c r="E22" i="1" s="1"/>
  <c r="G52" i="3"/>
  <c r="G50" i="3"/>
  <c r="G48" i="3"/>
  <c r="G46" i="3"/>
  <c r="G44" i="3"/>
  <c r="G42" i="3"/>
  <c r="G40" i="3"/>
  <c r="G31" i="3"/>
  <c r="G23" i="3"/>
  <c r="G38" i="3"/>
  <c r="E35" i="1" s="1"/>
  <c r="G36" i="3"/>
  <c r="E33" i="1" s="1"/>
  <c r="G34" i="3"/>
  <c r="E31" i="1" s="1"/>
  <c r="G32" i="3"/>
  <c r="E29" i="1" s="1"/>
  <c r="G28" i="3"/>
  <c r="E26" i="1" s="1"/>
  <c r="G26" i="3"/>
  <c r="E24" i="1" s="1"/>
  <c r="G22" i="3"/>
  <c r="E20" i="1" s="1"/>
  <c r="G19" i="3"/>
  <c r="E17" i="1" s="1"/>
  <c r="G17" i="3"/>
  <c r="E15" i="1" s="1"/>
  <c r="G15" i="3"/>
  <c r="E13" i="1" s="1"/>
  <c r="G13" i="3"/>
  <c r="E11" i="1" s="1"/>
  <c r="G37" i="3"/>
  <c r="E34" i="1" s="1"/>
  <c r="G35" i="3"/>
  <c r="E32" i="1" s="1"/>
  <c r="G33" i="3"/>
  <c r="E30" i="1" s="1"/>
  <c r="G29" i="3"/>
  <c r="E27" i="1" s="1"/>
  <c r="G27" i="3"/>
  <c r="E25" i="1" s="1"/>
  <c r="G25" i="3"/>
  <c r="E23" i="1" s="1"/>
  <c r="G21" i="3"/>
  <c r="E19" i="1" s="1"/>
  <c r="G18" i="3"/>
  <c r="E16" i="1" s="1"/>
  <c r="G16" i="3"/>
  <c r="E14" i="1" s="1"/>
  <c r="G14" i="3"/>
  <c r="E12" i="1" s="1"/>
  <c r="G12" i="3"/>
  <c r="E10" i="1" s="1"/>
  <c r="G16" i="1" l="1"/>
  <c r="F16" i="1"/>
  <c r="F11" i="1"/>
  <c r="G11" i="1"/>
  <c r="G13" i="1"/>
  <c r="F13" i="1"/>
  <c r="G24" i="1"/>
  <c r="F24" i="1"/>
  <c r="G10" i="1"/>
  <c r="F10" i="1"/>
  <c r="G19" i="1"/>
  <c r="F19" i="1"/>
  <c r="G30" i="1"/>
  <c r="F30" i="1"/>
  <c r="G33" i="1"/>
  <c r="F33" i="1"/>
  <c r="G12" i="1"/>
  <c r="F12" i="1"/>
  <c r="F23" i="1"/>
  <c r="G23" i="1"/>
  <c r="F32" i="1"/>
  <c r="G32" i="1"/>
  <c r="F15" i="1"/>
  <c r="G15" i="1"/>
  <c r="G26" i="1"/>
  <c r="F26" i="1"/>
  <c r="G35" i="1"/>
  <c r="F35" i="1"/>
  <c r="G14" i="1"/>
  <c r="F14" i="1"/>
  <c r="G25" i="1"/>
  <c r="F25" i="1"/>
  <c r="G34" i="1"/>
  <c r="F34" i="1"/>
  <c r="F17" i="1"/>
  <c r="G17" i="1"/>
  <c r="G29" i="1"/>
  <c r="F29" i="1"/>
  <c r="F27" i="1"/>
  <c r="G27" i="1"/>
  <c r="F20" i="1"/>
  <c r="G20" i="1"/>
  <c r="G31" i="1"/>
  <c r="F31" i="1"/>
  <c r="G22" i="1"/>
  <c r="F22" i="1"/>
</calcChain>
</file>

<file path=xl/sharedStrings.xml><?xml version="1.0" encoding="utf-8"?>
<sst xmlns="http://schemas.openxmlformats.org/spreadsheetml/2006/main" count="210" uniqueCount="107">
  <si>
    <t xml:space="preserve">Tarifs pour QF = </t>
  </si>
  <si>
    <t>* hors valorisation locaux et fluides par la mairie</t>
  </si>
  <si>
    <t>Pour les Meylanais, le tarif est dépendant du QF exact pour un QF entre 400 et 4000. 
Se renseigner auprès du secrétariat pour tarif précis ou utiliser le tarif de référence en dernière colonne et les formules suivantes.
Pour les enfants et jeunes Meylanais, pensez à demander vos Pass Loisirs d'une valeur de 40€ auprès de la mairie de Meylan.  Jusqu'à 2 pass sont utilisables par stage.
Pour tous les collégiens, la carte Tatoo est utilisable.</t>
  </si>
  <si>
    <t>Tarifs des stages selon QF (Quotient familial)</t>
  </si>
  <si>
    <t>Cout complet (*)</t>
  </si>
  <si>
    <t>Tarif de référence</t>
  </si>
  <si>
    <t>Tarif  MEYLANAIS</t>
  </si>
  <si>
    <t>Tarif  MEYLANAIS, 40€ déduit</t>
  </si>
  <si>
    <t>Tarif  MEYLANAIS, 80€ déduit</t>
  </si>
  <si>
    <t>Tarif  EXTERIEUR</t>
  </si>
  <si>
    <t>AUTOMNE</t>
  </si>
  <si>
    <t>NOËL</t>
  </si>
  <si>
    <t>HIVER</t>
  </si>
  <si>
    <t xml:space="preserve">   </t>
  </si>
  <si>
    <t>PRINTEMPS</t>
  </si>
  <si>
    <t>ÉTÉ - Tarifs à venir</t>
  </si>
  <si>
    <t>Tarifs Séjours</t>
  </si>
  <si>
    <t xml:space="preserve">QF &lt; </t>
  </si>
  <si>
    <t>QF compris entre 400 et 1000</t>
  </si>
  <si>
    <t xml:space="preserve">QF = </t>
  </si>
  <si>
    <t>QF compris entre 1000 et 2000</t>
  </si>
  <si>
    <t>QF compris entre 2000 et 4000</t>
  </si>
  <si>
    <t>QF =</t>
  </si>
  <si>
    <t>EXT QF&lt;=</t>
  </si>
  <si>
    <t xml:space="preserve">EXT QF &gt;=  </t>
  </si>
  <si>
    <t>Taux séjours courts</t>
  </si>
  <si>
    <t>Taux =</t>
  </si>
  <si>
    <t>* QF +</t>
  </si>
  <si>
    <t>Tarif =</t>
  </si>
  <si>
    <t>Taux séjour MNCP</t>
  </si>
  <si>
    <t>Taux séjour enfants</t>
  </si>
  <si>
    <t>Taux séjour pré-ado</t>
  </si>
  <si>
    <t xml:space="preserve">Taux séjours ado </t>
  </si>
  <si>
    <t>Meylan</t>
  </si>
  <si>
    <t>Ext</t>
  </si>
  <si>
    <t>QF choisi</t>
  </si>
  <si>
    <t>Taux pour QF choisi</t>
  </si>
  <si>
    <t>Séjours</t>
  </si>
  <si>
    <t>Coût complet</t>
  </si>
  <si>
    <t>Formule 1 à 5</t>
  </si>
  <si>
    <t>Tarif Meylan</t>
  </si>
  <si>
    <t>Tarif Ext</t>
  </si>
  <si>
    <t>MNCP Camping Valbonheur</t>
  </si>
  <si>
    <t>MNCP Allevard</t>
  </si>
  <si>
    <t>Séjours Enfants Embrun</t>
  </si>
  <si>
    <t>Séjour Pre-Ado La Grande Motte</t>
  </si>
  <si>
    <t>Séjour Ado Corse</t>
  </si>
  <si>
    <t>Séjour Itinérant Croatie/Slovénie</t>
  </si>
  <si>
    <t>QF</t>
  </si>
  <si>
    <t>Taux Stages</t>
  </si>
  <si>
    <t xml:space="preserve">Taux = </t>
  </si>
  <si>
    <t xml:space="preserve">* QF + </t>
  </si>
  <si>
    <t xml:space="preserve">Tarif = </t>
  </si>
  <si>
    <t>Taux Stages Ski/Voile/Canyoning</t>
  </si>
  <si>
    <t>Stages</t>
  </si>
  <si>
    <t>Formule 1 ou 2</t>
  </si>
  <si>
    <t>Tarif Meyan</t>
  </si>
  <si>
    <t>AUTOMNE 1</t>
  </si>
  <si>
    <t>LUMIERES ET COULEURS 5 JOURS STAGE SCIENCES ET MALICE</t>
  </si>
  <si>
    <t>AUTOMNE 2</t>
  </si>
  <si>
    <t>PONEY 2 JOURS</t>
  </si>
  <si>
    <t>AUTOMNE 3</t>
  </si>
  <si>
    <t>ESCALADE 5 JOURS</t>
  </si>
  <si>
    <t>AUTOMNE 4</t>
  </si>
  <si>
    <t>ATELIER STENOPE STAGE 2 JOURS</t>
  </si>
  <si>
    <t>AUTOMNE 5</t>
  </si>
  <si>
    <t>TIR A L ARC 5 JOURS</t>
  </si>
  <si>
    <t>AUTOMNE 6</t>
  </si>
  <si>
    <t>MULTI ACTIVITES 5 JOURS</t>
  </si>
  <si>
    <t>AUTOMNE 7</t>
  </si>
  <si>
    <t>CIRQUE STAGE 2 JOURS</t>
  </si>
  <si>
    <t>AUTOMNE 8</t>
  </si>
  <si>
    <t>DEFI SPECTACLE STAGE 2 JOURS</t>
  </si>
  <si>
    <t>AUTOMNE 9</t>
  </si>
  <si>
    <t>NOEL 1</t>
  </si>
  <si>
    <t>MULTI ACTIVITES ADO</t>
  </si>
  <si>
    <t>NOEL 2</t>
  </si>
  <si>
    <t>MULTI ACTIVITES ENFANT</t>
  </si>
  <si>
    <t>NOEL 3</t>
  </si>
  <si>
    <t>HIVER 1</t>
  </si>
  <si>
    <t>SKI</t>
  </si>
  <si>
    <t>HIVER 2</t>
  </si>
  <si>
    <t>CIRQUE 2 JOURS</t>
  </si>
  <si>
    <t>HIVER 3</t>
  </si>
  <si>
    <t>MANGA</t>
  </si>
  <si>
    <t>HIVER 4</t>
  </si>
  <si>
    <t>MULTI ACTIVITES</t>
  </si>
  <si>
    <t>HIVER 5</t>
  </si>
  <si>
    <t>DANSE HIP HOP</t>
  </si>
  <si>
    <t>HIVER 6</t>
  </si>
  <si>
    <t>JEU D'ECHECS</t>
  </si>
  <si>
    <t>HIVER 7</t>
  </si>
  <si>
    <t>HIVER 8</t>
  </si>
  <si>
    <t>PRINTEMPS 1</t>
  </si>
  <si>
    <t>PONEY</t>
  </si>
  <si>
    <t>PRINTEMPS 2</t>
  </si>
  <si>
    <t>AVENTURE VERTICALE</t>
  </si>
  <si>
    <t>PRINTEMPS 3</t>
  </si>
  <si>
    <t>TIR A L'ARC</t>
  </si>
  <si>
    <t>PRINTEMPS 4</t>
  </si>
  <si>
    <t>MULTIACTIVITES</t>
  </si>
  <si>
    <t>PRINTEMPS 5</t>
  </si>
  <si>
    <t>ESCALADE</t>
  </si>
  <si>
    <t>PRINTEMPS 6</t>
  </si>
  <si>
    <t>PARKOUR ET CIRQUE</t>
  </si>
  <si>
    <t>PRINTEMPS 7</t>
  </si>
  <si>
    <t>FORCE &amp; 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</si>
</sst>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0000"/>
  </numFmts>
  <fonts count="9" x14ac:knownFonts="1">
    <font>
      <sz val="10"/>
      <color rgb="FF000000"/>
      <name val="Arial"/>
      <scheme val="minor"/>
    </font>
    <font>
      <b/>
      <sz val="10"/>
      <color rgb="FF000000"/>
      <name val="Arial"/>
      <family val="2"/>
    </font>
    <font>
      <sz val="10"/>
      <color rgb="FF000000"/>
      <name val="Arial"/>
      <family val="2"/>
    </font>
    <font>
      <b/>
      <sz val="10"/>
      <color rgb="FFFF0000"/>
      <name val="Arial"/>
      <family val="2"/>
    </font>
    <font>
      <b/>
      <sz val="10"/>
      <color theme="1"/>
      <name val="Arial"/>
      <family val="2"/>
    </font>
    <font>
      <sz val="10"/>
      <name val="Arial"/>
      <family val="2"/>
    </font>
    <font>
      <sz val="10"/>
      <color rgb="FFC00000"/>
      <name val="Arial"/>
      <family val="2"/>
    </font>
    <font>
      <sz val="10"/>
      <color theme="1"/>
      <name val="Arial"/>
      <family val="2"/>
    </font>
    <font>
      <b/>
      <sz val="11"/>
      <color rgb="FF444444"/>
      <name val="Calibri"/>
      <family val="2"/>
    </font>
  </fonts>
  <fills count="7">
    <fill>
      <patternFill patternType="none"/>
    </fill>
    <fill>
      <patternFill patternType="gray125"/>
    </fill>
    <fill>
      <patternFill patternType="solid">
        <fgColor rgb="FFFFFF00"/>
        <bgColor rgb="FFFFFF00"/>
      </patternFill>
    </fill>
    <fill>
      <patternFill patternType="solid">
        <fgColor rgb="FFB4C6E7"/>
        <bgColor rgb="FFB4C6E7"/>
      </patternFill>
    </fill>
    <fill>
      <patternFill patternType="solid">
        <fgColor rgb="FFF7CAAC"/>
        <bgColor rgb="FFF7CAAC"/>
      </patternFill>
    </fill>
    <fill>
      <patternFill patternType="solid">
        <fgColor rgb="FF92D050"/>
        <bgColor rgb="FF92D050"/>
      </patternFill>
    </fill>
    <fill>
      <patternFill patternType="solid">
        <fgColor theme="0"/>
        <bgColor theme="0"/>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8">
    <xf numFmtId="0" fontId="0" fillId="0" borderId="0" xfId="0"/>
    <xf numFmtId="0" fontId="1" fillId="0" borderId="0" xfId="0" applyFont="1" applyAlignment="1">
      <alignment vertical="center" wrapText="1"/>
    </xf>
    <xf numFmtId="0" fontId="2" fillId="2" borderId="1" xfId="0" applyFont="1" applyFill="1" applyBorder="1" applyAlignment="1">
      <alignment horizontal="center" vertical="center"/>
    </xf>
    <xf numFmtId="0" fontId="2" fillId="0" borderId="0" xfId="0" applyFont="1" applyAlignment="1">
      <alignment vertical="center"/>
    </xf>
    <xf numFmtId="0" fontId="2" fillId="0" borderId="0" xfId="0" quotePrefix="1" applyFont="1" applyAlignment="1">
      <alignment vertical="center"/>
    </xf>
    <xf numFmtId="0" fontId="3" fillId="0" borderId="0" xfId="0" applyFont="1" applyAlignment="1">
      <alignment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4" borderId="11" xfId="0" applyFont="1" applyFill="1" applyBorder="1" applyAlignment="1">
      <alignment horizontal="center" vertical="center" wrapText="1"/>
    </xf>
    <xf numFmtId="1" fontId="2" fillId="4"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wrapText="1"/>
    </xf>
    <xf numFmtId="1" fontId="2" fillId="4" borderId="12" xfId="0" applyNumberFormat="1" applyFont="1" applyFill="1" applyBorder="1" applyAlignment="1">
      <alignment horizontal="center" vertical="center"/>
    </xf>
    <xf numFmtId="0" fontId="2" fillId="0" borderId="11" xfId="0" applyFont="1" applyBorder="1" applyAlignment="1">
      <alignment horizontal="center" vertical="center" wrapText="1"/>
    </xf>
    <xf numFmtId="1"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1" fontId="2" fillId="0" borderId="12" xfId="0" applyNumberFormat="1" applyFont="1" applyBorder="1" applyAlignment="1">
      <alignment horizontal="center" vertical="center"/>
    </xf>
    <xf numFmtId="0" fontId="7" fillId="0" borderId="0" xfId="0" applyFont="1"/>
    <xf numFmtId="0" fontId="2" fillId="0" borderId="13" xfId="0" applyFont="1" applyBorder="1" applyAlignment="1">
      <alignment horizontal="center" vertical="center" wrapText="1"/>
    </xf>
    <xf numFmtId="1" fontId="2" fillId="0" borderId="14" xfId="0" applyNumberFormat="1" applyFont="1" applyBorder="1" applyAlignment="1">
      <alignment horizontal="center" vertical="center"/>
    </xf>
    <xf numFmtId="2" fontId="2" fillId="0" borderId="14" xfId="0" applyNumberFormat="1" applyFont="1" applyBorder="1" applyAlignment="1">
      <alignment horizontal="center" vertical="center" wrapText="1"/>
    </xf>
    <xf numFmtId="1" fontId="2" fillId="0" borderId="15" xfId="0" applyNumberFormat="1"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5" borderId="23" xfId="0" applyFont="1" applyFill="1" applyBorder="1" applyAlignment="1">
      <alignment horizontal="center" vertical="center"/>
    </xf>
    <xf numFmtId="2" fontId="2" fillId="0" borderId="24"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9" xfId="0" applyNumberFormat="1" applyFont="1" applyBorder="1" applyAlignment="1">
      <alignment horizontal="center" vertical="center"/>
    </xf>
    <xf numFmtId="0" fontId="2" fillId="6" borderId="25" xfId="0" applyFont="1" applyFill="1" applyBorder="1" applyAlignment="1">
      <alignment horizontal="center" vertical="center"/>
    </xf>
    <xf numFmtId="2" fontId="2" fillId="6" borderId="25" xfId="0" applyNumberFormat="1" applyFont="1" applyFill="1" applyBorder="1" applyAlignment="1">
      <alignment horizontal="center" vertical="center"/>
    </xf>
    <xf numFmtId="164" fontId="2" fillId="6" borderId="25" xfId="0" applyNumberFormat="1" applyFont="1" applyFill="1" applyBorder="1" applyAlignment="1">
      <alignment horizontal="center" vertical="center"/>
    </xf>
    <xf numFmtId="165" fontId="2" fillId="6" borderId="25" xfId="0" applyNumberFormat="1" applyFont="1" applyFill="1" applyBorder="1" applyAlignment="1">
      <alignment horizontal="center" vertical="center"/>
    </xf>
    <xf numFmtId="2" fontId="8" fillId="0" borderId="0" xfId="0" applyNumberFormat="1" applyFont="1" applyAlignment="1">
      <alignment horizontal="center" vertical="center"/>
    </xf>
    <xf numFmtId="2" fontId="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1"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1" fillId="0" borderId="22" xfId="0" applyFont="1" applyBorder="1" applyAlignment="1">
      <alignment horizontal="center" vertical="center"/>
    </xf>
    <xf numFmtId="0" fontId="2" fillId="0" borderId="1" xfId="0" applyFont="1" applyBorder="1" applyAlignment="1">
      <alignment horizontal="center"/>
    </xf>
    <xf numFmtId="1" fontId="2" fillId="0" borderId="24" xfId="0" applyNumberFormat="1" applyFont="1" applyBorder="1" applyAlignment="1">
      <alignment horizontal="center" vertical="center"/>
    </xf>
    <xf numFmtId="0" fontId="2" fillId="0" borderId="0" xfId="0" applyFont="1" applyAlignment="1">
      <alignment horizontal="right" vertical="center"/>
    </xf>
    <xf numFmtId="0" fontId="8" fillId="0" borderId="0" xfId="0" applyFont="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xf>
    <xf numFmtId="1" fontId="1" fillId="6" borderId="27" xfId="0" applyNumberFormat="1" applyFont="1" applyFill="1" applyBorder="1" applyAlignment="1">
      <alignment horizontal="center" vertical="center"/>
    </xf>
    <xf numFmtId="0" fontId="1" fillId="6" borderId="27" xfId="0" applyFont="1" applyFill="1" applyBorder="1" applyAlignment="1">
      <alignment horizontal="center" vertical="center"/>
    </xf>
    <xf numFmtId="1" fontId="2" fillId="0" borderId="28" xfId="0" applyNumberFormat="1" applyFont="1" applyBorder="1" applyAlignment="1">
      <alignment horizontal="center" vertical="center"/>
    </xf>
    <xf numFmtId="1" fontId="1" fillId="6" borderId="23" xfId="0" applyNumberFormat="1" applyFont="1" applyFill="1" applyBorder="1" applyAlignment="1">
      <alignment horizontal="center" vertical="center"/>
    </xf>
    <xf numFmtId="0" fontId="1" fillId="6" borderId="23" xfId="0" applyFont="1" applyFill="1" applyBorder="1" applyAlignment="1">
      <alignment horizontal="center" vertical="center"/>
    </xf>
    <xf numFmtId="1" fontId="1" fillId="6" borderId="29" xfId="0" applyNumberFormat="1" applyFont="1" applyFill="1" applyBorder="1" applyAlignment="1">
      <alignment horizontal="center" vertical="center"/>
    </xf>
    <xf numFmtId="0" fontId="1" fillId="6" borderId="29" xfId="0" applyFont="1" applyFill="1" applyBorder="1" applyAlignment="1">
      <alignment horizontal="center" vertical="center"/>
    </xf>
    <xf numFmtId="1" fontId="2" fillId="0" borderId="26" xfId="0" applyNumberFormat="1" applyFont="1" applyBorder="1" applyAlignment="1">
      <alignment horizontal="center" vertical="center"/>
    </xf>
    <xf numFmtId="0" fontId="7" fillId="5" borderId="30" xfId="0" applyFont="1" applyFill="1" applyBorder="1" applyAlignment="1">
      <alignment horizontal="center" vertical="center"/>
    </xf>
    <xf numFmtId="1" fontId="1" fillId="6" borderId="31" xfId="0" applyNumberFormat="1" applyFont="1" applyFill="1" applyBorder="1" applyAlignment="1">
      <alignment horizontal="center" vertical="center"/>
    </xf>
    <xf numFmtId="0" fontId="1" fillId="6" borderId="31" xfId="0" applyFont="1" applyFill="1" applyBorder="1" applyAlignment="1">
      <alignment horizontal="center" vertical="center"/>
    </xf>
    <xf numFmtId="1" fontId="2" fillId="0" borderId="30" xfId="0" applyNumberFormat="1" applyFont="1" applyBorder="1" applyAlignment="1">
      <alignment horizontal="center" vertical="center"/>
    </xf>
    <xf numFmtId="0" fontId="7" fillId="5" borderId="1" xfId="0" applyFont="1" applyFill="1" applyBorder="1" applyAlignment="1">
      <alignment horizontal="center" vertical="center"/>
    </xf>
    <xf numFmtId="0" fontId="7" fillId="5" borderId="32"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32" xfId="0" applyFont="1" applyFill="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xf numFmtId="0" fontId="5" fillId="0" borderId="4" xfId="0" applyFont="1" applyBorder="1"/>
    <xf numFmtId="0" fontId="6" fillId="3" borderId="8" xfId="0" applyFont="1" applyFill="1" applyBorder="1" applyAlignment="1">
      <alignment horizontal="center" vertical="center"/>
    </xf>
    <xf numFmtId="0" fontId="5" fillId="0" borderId="9" xfId="0" applyFont="1" applyBorder="1"/>
    <xf numFmtId="0" fontId="5" fillId="0" borderId="10" xfId="0" applyFont="1" applyBorder="1"/>
    <xf numFmtId="0" fontId="2" fillId="0" borderId="16" xfId="0" applyFont="1" applyBorder="1" applyAlignment="1">
      <alignment horizontal="center" vertical="center" wrapText="1"/>
    </xf>
    <xf numFmtId="0" fontId="5" fillId="0" borderId="19" xfId="0" applyFont="1" applyBorder="1"/>
    <xf numFmtId="0" fontId="5" fillId="0" borderId="20" xfId="0" applyFont="1" applyBorder="1"/>
    <xf numFmtId="0" fontId="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8"/>
  <sheetViews>
    <sheetView tabSelected="1" workbookViewId="0">
      <selection activeCell="J28" sqref="J28"/>
    </sheetView>
  </sheetViews>
  <sheetFormatPr baseColWidth="10" defaultColWidth="12.6640625" defaultRowHeight="15" customHeight="1" x14ac:dyDescent="0.15"/>
  <cols>
    <col min="1" max="1" width="9.1640625" customWidth="1"/>
    <col min="2" max="2" width="44.33203125" customWidth="1"/>
    <col min="3" max="3" width="11.83203125" customWidth="1"/>
    <col min="4" max="4" width="14.33203125" customWidth="1"/>
    <col min="5" max="5" width="15.6640625" customWidth="1"/>
    <col min="6" max="6" width="15.1640625" customWidth="1"/>
    <col min="7" max="7" width="16.33203125" customWidth="1"/>
    <col min="8" max="8" width="14.33203125" customWidth="1"/>
    <col min="9" max="9" width="19.1640625" customWidth="1"/>
    <col min="10" max="10" width="61.33203125" customWidth="1"/>
    <col min="11" max="11" width="14.6640625" customWidth="1"/>
    <col min="12" max="12" width="10.1640625" customWidth="1"/>
    <col min="13" max="13" width="11.6640625" customWidth="1"/>
    <col min="14" max="14" width="16.83203125" customWidth="1"/>
    <col min="15" max="15" width="14.1640625" customWidth="1"/>
  </cols>
  <sheetData>
    <row r="3" spans="2:14" ht="12.75" customHeight="1" x14ac:dyDescent="0.15">
      <c r="B3" s="1" t="s">
        <v>0</v>
      </c>
      <c r="C3" s="1"/>
      <c r="D3" s="1"/>
      <c r="E3" s="1"/>
      <c r="F3" s="1"/>
      <c r="G3" s="1"/>
      <c r="H3" s="1"/>
      <c r="I3" s="1"/>
      <c r="J3" s="1"/>
      <c r="K3" s="1"/>
      <c r="L3" s="1"/>
      <c r="M3" s="1"/>
      <c r="N3" s="1"/>
    </row>
    <row r="4" spans="2:14" ht="24" customHeight="1" x14ac:dyDescent="0.15">
      <c r="B4" s="2">
        <v>4000</v>
      </c>
      <c r="C4" s="3"/>
      <c r="D4" s="4" t="s">
        <v>1</v>
      </c>
      <c r="E4" s="3"/>
      <c r="F4" s="3"/>
      <c r="G4" s="3"/>
      <c r="H4" s="3"/>
      <c r="I4" s="5"/>
      <c r="J4" s="1"/>
      <c r="K4" s="1"/>
      <c r="L4" s="4" t="s">
        <v>1</v>
      </c>
      <c r="M4" s="1"/>
      <c r="N4" s="1"/>
    </row>
    <row r="5" spans="2:14" ht="12.75" customHeight="1" x14ac:dyDescent="0.15">
      <c r="B5" s="6"/>
      <c r="C5" s="6"/>
      <c r="D5" s="6"/>
      <c r="E5" s="6"/>
      <c r="F5" s="6"/>
      <c r="G5" s="6"/>
      <c r="H5" s="6"/>
      <c r="I5" s="6"/>
      <c r="J5" s="1"/>
      <c r="K5" s="1"/>
      <c r="L5" s="1"/>
      <c r="M5" s="1"/>
      <c r="N5" s="1"/>
    </row>
    <row r="6" spans="2:14" ht="12.75" customHeight="1" thickBot="1" x14ac:dyDescent="0.2">
      <c r="B6" s="7"/>
      <c r="C6" s="7"/>
      <c r="D6" s="7"/>
      <c r="E6" s="7"/>
      <c r="F6" s="7"/>
      <c r="G6" s="7"/>
      <c r="H6" s="8"/>
      <c r="I6" s="6"/>
    </row>
    <row r="7" spans="2:14" ht="91.5" customHeight="1" thickBot="1" x14ac:dyDescent="0.2">
      <c r="B7" s="68" t="s">
        <v>2</v>
      </c>
      <c r="C7" s="69"/>
      <c r="D7" s="69"/>
      <c r="E7" s="69"/>
      <c r="F7" s="69"/>
      <c r="G7" s="69"/>
      <c r="H7" s="70"/>
      <c r="I7" s="6"/>
    </row>
    <row r="8" spans="2:14" ht="60.75" customHeight="1" x14ac:dyDescent="0.15">
      <c r="B8" s="9" t="s">
        <v>3</v>
      </c>
      <c r="C8" s="10" t="s">
        <v>4</v>
      </c>
      <c r="D8" s="10" t="s">
        <v>5</v>
      </c>
      <c r="E8" s="10" t="s">
        <v>6</v>
      </c>
      <c r="F8" s="10" t="s">
        <v>7</v>
      </c>
      <c r="G8" s="10" t="s">
        <v>8</v>
      </c>
      <c r="H8" s="11" t="s">
        <v>9</v>
      </c>
      <c r="I8" s="6"/>
    </row>
    <row r="9" spans="2:14" ht="12.75" customHeight="1" x14ac:dyDescent="0.15">
      <c r="B9" s="71" t="s">
        <v>10</v>
      </c>
      <c r="C9" s="72"/>
      <c r="D9" s="72"/>
      <c r="E9" s="72"/>
      <c r="F9" s="72"/>
      <c r="G9" s="72"/>
      <c r="H9" s="73"/>
      <c r="I9" s="6"/>
    </row>
    <row r="10" spans="2:14" ht="12.75" customHeight="1" x14ac:dyDescent="0.15">
      <c r="B10" s="12" t="str">
        <f>'Stages - Calc'!B12</f>
        <v>LUMIERES ET COULEURS 5 JOURS STAGE SCIENCES ET MALICE</v>
      </c>
      <c r="C10" s="13">
        <f>'Stages - Calc'!C12</f>
        <v>88.839676761061824</v>
      </c>
      <c r="D10" s="13">
        <f>'Stages - Calc'!D12</f>
        <v>80</v>
      </c>
      <c r="E10" s="13">
        <f>'Stages - Calc'!G12</f>
        <v>96</v>
      </c>
      <c r="F10" s="14">
        <f t="shared" ref="F10:F17" si="0">IF($E10-40&lt;0,"Non utilisable",$E10-40)</f>
        <v>56</v>
      </c>
      <c r="G10" s="14">
        <f t="shared" ref="G10:G17" si="1">IF($E10-80&lt;0,"Non utilisable",$E10-80)</f>
        <v>16</v>
      </c>
      <c r="H10" s="15">
        <f>'Stages - Calc'!H12</f>
        <v>100</v>
      </c>
      <c r="I10" s="6"/>
    </row>
    <row r="11" spans="2:14" ht="12.75" customHeight="1" x14ac:dyDescent="0.15">
      <c r="B11" s="16" t="str">
        <f>'Stages - Calc'!B13</f>
        <v>PONEY 2 JOURS</v>
      </c>
      <c r="C11" s="17">
        <f>'Stages - Calc'!C13</f>
        <v>166.29964375693186</v>
      </c>
      <c r="D11" s="17">
        <f>'Stages - Calc'!D13</f>
        <v>144</v>
      </c>
      <c r="E11" s="17">
        <f>'Stages - Calc'!G13</f>
        <v>173</v>
      </c>
      <c r="F11" s="18">
        <f t="shared" si="0"/>
        <v>133</v>
      </c>
      <c r="G11" s="18">
        <f t="shared" si="1"/>
        <v>93</v>
      </c>
      <c r="H11" s="19">
        <f>'Stages - Calc'!H13</f>
        <v>180</v>
      </c>
      <c r="I11" s="6"/>
    </row>
    <row r="12" spans="2:14" ht="12.75" customHeight="1" x14ac:dyDescent="0.15">
      <c r="B12" s="12" t="str">
        <f>'Stages - Calc'!B14</f>
        <v>ESCALADE 5 JOURS</v>
      </c>
      <c r="C12" s="13">
        <f>'Stages - Calc'!C14</f>
        <v>243.25368444163468</v>
      </c>
      <c r="D12" s="13">
        <f>'Stages - Calc'!D14</f>
        <v>199</v>
      </c>
      <c r="E12" s="13">
        <f>'Stages - Calc'!G14</f>
        <v>239</v>
      </c>
      <c r="F12" s="14">
        <f t="shared" si="0"/>
        <v>199</v>
      </c>
      <c r="G12" s="14">
        <f t="shared" si="1"/>
        <v>159</v>
      </c>
      <c r="H12" s="15">
        <f>'Stages - Calc'!H14</f>
        <v>249</v>
      </c>
      <c r="I12" s="6"/>
    </row>
    <row r="13" spans="2:14" ht="12.75" customHeight="1" x14ac:dyDescent="0.15">
      <c r="B13" s="16" t="str">
        <f>'Stages - Calc'!B15</f>
        <v>ATELIER STENOPE STAGE 2 JOURS</v>
      </c>
      <c r="C13" s="17">
        <f>'Stages - Calc'!C15</f>
        <v>155.37214375693191</v>
      </c>
      <c r="D13" s="17">
        <f>'Stages - Calc'!D15</f>
        <v>132</v>
      </c>
      <c r="E13" s="17">
        <f>'Stages - Calc'!G15</f>
        <v>158</v>
      </c>
      <c r="F13" s="18">
        <f t="shared" si="0"/>
        <v>118</v>
      </c>
      <c r="G13" s="18">
        <f t="shared" si="1"/>
        <v>78</v>
      </c>
      <c r="H13" s="19">
        <f>'Stages - Calc'!H15</f>
        <v>165</v>
      </c>
      <c r="I13" s="6"/>
    </row>
    <row r="14" spans="2:14" ht="12.75" customHeight="1" x14ac:dyDescent="0.15">
      <c r="B14" s="12" t="str">
        <f>'Stages - Calc'!B16</f>
        <v>TIR A L ARC 5 JOURS</v>
      </c>
      <c r="C14" s="13">
        <f>'Stages - Calc'!C16</f>
        <v>114.08861663379672</v>
      </c>
      <c r="D14" s="13">
        <f>'Stages - Calc'!D16</f>
        <v>102</v>
      </c>
      <c r="E14" s="13">
        <f>'Stages - Calc'!G16</f>
        <v>122</v>
      </c>
      <c r="F14" s="14">
        <f t="shared" si="0"/>
        <v>82</v>
      </c>
      <c r="G14" s="14">
        <f t="shared" si="1"/>
        <v>42</v>
      </c>
      <c r="H14" s="15">
        <f>'Stages - Calc'!H16</f>
        <v>128</v>
      </c>
      <c r="I14" s="6"/>
    </row>
    <row r="15" spans="2:14" ht="12.75" customHeight="1" x14ac:dyDescent="0.15">
      <c r="B15" s="16" t="str">
        <f>'Stages - Calc'!B17</f>
        <v>MULTI ACTIVITES 5 JOURS</v>
      </c>
      <c r="C15" s="17">
        <f>'Stages - Calc'!C17</f>
        <v>226.72120704424731</v>
      </c>
      <c r="D15" s="17">
        <f>'Stages - Calc'!D17</f>
        <v>176</v>
      </c>
      <c r="E15" s="17">
        <f>'Stages - Calc'!G17</f>
        <v>211</v>
      </c>
      <c r="F15" s="18">
        <f t="shared" si="0"/>
        <v>171</v>
      </c>
      <c r="G15" s="18">
        <f t="shared" si="1"/>
        <v>131</v>
      </c>
      <c r="H15" s="19">
        <f>'Stages - Calc'!H17</f>
        <v>220</v>
      </c>
      <c r="I15" s="6"/>
    </row>
    <row r="16" spans="2:14" ht="12.75" customHeight="1" x14ac:dyDescent="0.15">
      <c r="B16" s="12" t="str">
        <f>'Stages - Calc'!B18</f>
        <v>CIRQUE STAGE 2 JOURS</v>
      </c>
      <c r="C16" s="13">
        <f>'Stages - Calc'!C18</f>
        <v>147.87214375693191</v>
      </c>
      <c r="D16" s="13">
        <f>'Stages - Calc'!D18</f>
        <v>129</v>
      </c>
      <c r="E16" s="13">
        <f>'Stages - Calc'!G18</f>
        <v>155</v>
      </c>
      <c r="F16" s="14">
        <f t="shared" si="0"/>
        <v>115</v>
      </c>
      <c r="G16" s="14">
        <f t="shared" si="1"/>
        <v>75</v>
      </c>
      <c r="H16" s="15">
        <f>'Stages - Calc'!H18</f>
        <v>161</v>
      </c>
      <c r="I16" s="6"/>
    </row>
    <row r="17" spans="1:9" ht="12.75" customHeight="1" x14ac:dyDescent="0.15">
      <c r="B17" s="16" t="str">
        <f>'Stages - Calc'!B19</f>
        <v>DEFI SPECTACLE STAGE 2 JOURS</v>
      </c>
      <c r="C17" s="17">
        <f>'Stages - Calc'!C19</f>
        <v>147.87214375693191</v>
      </c>
      <c r="D17" s="17">
        <f>'Stages - Calc'!D19</f>
        <v>129</v>
      </c>
      <c r="E17" s="17">
        <f>'Stages - Calc'!G19</f>
        <v>155</v>
      </c>
      <c r="F17" s="18">
        <f t="shared" si="0"/>
        <v>115</v>
      </c>
      <c r="G17" s="18">
        <f t="shared" si="1"/>
        <v>75</v>
      </c>
      <c r="H17" s="19">
        <f>'Stages - Calc'!H19</f>
        <v>161</v>
      </c>
    </row>
    <row r="18" spans="1:9" ht="12.75" customHeight="1" x14ac:dyDescent="0.15">
      <c r="B18" s="71" t="s">
        <v>11</v>
      </c>
      <c r="C18" s="72"/>
      <c r="D18" s="72"/>
      <c r="E18" s="72"/>
      <c r="F18" s="72"/>
      <c r="G18" s="72"/>
      <c r="H18" s="73"/>
    </row>
    <row r="19" spans="1:9" ht="12.75" customHeight="1" x14ac:dyDescent="0.15">
      <c r="B19" s="12" t="str">
        <f>'Stages - Calc'!B21</f>
        <v>MULTI ACTIVITES ADO</v>
      </c>
      <c r="C19" s="13">
        <f>'Stages - Calc'!C21</f>
        <v>134.23272422654838</v>
      </c>
      <c r="D19" s="13">
        <f>'Stages - Calc'!D21</f>
        <v>104</v>
      </c>
      <c r="E19" s="13">
        <f>'Stages - Calc'!G21</f>
        <v>125</v>
      </c>
      <c r="F19" s="14">
        <f t="shared" ref="F19:F20" si="2">IF($E19-40&lt;0,"Non utilisable",$E19-40)</f>
        <v>85</v>
      </c>
      <c r="G19" s="14">
        <f t="shared" ref="G19:G20" si="3">IF($E19-80&lt;0,"Non utilisable",$E19-80)</f>
        <v>45</v>
      </c>
      <c r="H19" s="15">
        <f>'Stages - Calc'!H21</f>
        <v>130</v>
      </c>
    </row>
    <row r="20" spans="1:9" ht="12.75" customHeight="1" x14ac:dyDescent="0.15">
      <c r="B20" s="16" t="str">
        <f>'Stages - Calc'!B22</f>
        <v>MULTI ACTIVITES ENFANT</v>
      </c>
      <c r="C20" s="17">
        <f>'Stages - Calc'!C22</f>
        <v>155.74446563539783</v>
      </c>
      <c r="D20" s="17">
        <f>'Stages - Calc'!D22</f>
        <v>115</v>
      </c>
      <c r="E20" s="17">
        <f>'Stages - Calc'!G22</f>
        <v>138</v>
      </c>
      <c r="F20" s="18">
        <f t="shared" si="2"/>
        <v>98</v>
      </c>
      <c r="G20" s="18">
        <f t="shared" si="3"/>
        <v>58</v>
      </c>
      <c r="H20" s="19">
        <f>'Stages - Calc'!H22</f>
        <v>144</v>
      </c>
    </row>
    <row r="21" spans="1:9" ht="12.75" customHeight="1" x14ac:dyDescent="0.15">
      <c r="B21" s="71" t="s">
        <v>12</v>
      </c>
      <c r="C21" s="72"/>
      <c r="D21" s="72"/>
      <c r="E21" s="72"/>
      <c r="F21" s="72"/>
      <c r="G21" s="72"/>
      <c r="H21" s="73"/>
    </row>
    <row r="22" spans="1:9" ht="12.75" customHeight="1" x14ac:dyDescent="0.15">
      <c r="A22" s="20" t="s">
        <v>13</v>
      </c>
      <c r="B22" s="12" t="str">
        <f>'Stages - Calc'!B24</f>
        <v>SKI</v>
      </c>
      <c r="C22" s="13">
        <f>'Stages - Calc'!C24</f>
        <v>374</v>
      </c>
      <c r="D22" s="13">
        <f>'Stages - Calc'!D24</f>
        <v>328</v>
      </c>
      <c r="E22" s="13">
        <f>'Stages - Calc'!G24</f>
        <v>394</v>
      </c>
      <c r="F22" s="14">
        <f t="shared" ref="F22:F27" si="4">IF($E22-40&lt;0,"Non utilisable",$E22-40)</f>
        <v>354</v>
      </c>
      <c r="G22" s="14">
        <f t="shared" ref="G22:G27" si="5">IF($E22-80&lt;0,"Non utilisable",$E22-80)</f>
        <v>314</v>
      </c>
      <c r="H22" s="15">
        <f>'Stages - Calc'!H24</f>
        <v>410</v>
      </c>
      <c r="I22" s="6"/>
    </row>
    <row r="23" spans="1:9" ht="12.75" customHeight="1" x14ac:dyDescent="0.15">
      <c r="B23" s="16" t="str">
        <f>'Stages - Calc'!B25</f>
        <v>CIRQUE 2 JOURS</v>
      </c>
      <c r="C23" s="17">
        <f>'Stages - Calc'!C25</f>
        <v>148</v>
      </c>
      <c r="D23" s="17">
        <f>'Stages - Calc'!D25</f>
        <v>129</v>
      </c>
      <c r="E23" s="17">
        <f>'Stages - Calc'!G25</f>
        <v>155</v>
      </c>
      <c r="F23" s="18">
        <f t="shared" si="4"/>
        <v>115</v>
      </c>
      <c r="G23" s="18">
        <f t="shared" si="5"/>
        <v>75</v>
      </c>
      <c r="H23" s="19">
        <f>'Stages - Calc'!H25</f>
        <v>161</v>
      </c>
      <c r="I23" s="6"/>
    </row>
    <row r="24" spans="1:9" ht="12.75" customHeight="1" x14ac:dyDescent="0.15">
      <c r="B24" s="12" t="str">
        <f>'Stages - Calc'!B26</f>
        <v>MANGA</v>
      </c>
      <c r="C24" s="13">
        <f>'Stages - Calc'!C26</f>
        <v>101</v>
      </c>
      <c r="D24" s="13">
        <f>'Stages - Calc'!D26</f>
        <v>86</v>
      </c>
      <c r="E24" s="13">
        <f>'Stages - Calc'!G26</f>
        <v>103</v>
      </c>
      <c r="F24" s="14">
        <f t="shared" si="4"/>
        <v>63</v>
      </c>
      <c r="G24" s="14">
        <f t="shared" si="5"/>
        <v>23</v>
      </c>
      <c r="H24" s="15">
        <f>'Stages - Calc'!H26</f>
        <v>108</v>
      </c>
      <c r="I24" s="6"/>
    </row>
    <row r="25" spans="1:9" ht="12.75" customHeight="1" x14ac:dyDescent="0.15">
      <c r="B25" s="16" t="str">
        <f>'Stages - Calc'!B27</f>
        <v>MULTI ACTIVITES</v>
      </c>
      <c r="C25" s="17">
        <f>'Stages - Calc'!C27</f>
        <v>227</v>
      </c>
      <c r="D25" s="17">
        <f>'Stages - Calc'!D27</f>
        <v>176</v>
      </c>
      <c r="E25" s="17">
        <f>'Stages - Calc'!G27</f>
        <v>211</v>
      </c>
      <c r="F25" s="18">
        <f t="shared" si="4"/>
        <v>171</v>
      </c>
      <c r="G25" s="18">
        <f t="shared" si="5"/>
        <v>131</v>
      </c>
      <c r="H25" s="19">
        <f>'Stages - Calc'!H27</f>
        <v>220</v>
      </c>
      <c r="I25" s="6"/>
    </row>
    <row r="26" spans="1:9" ht="12.75" customHeight="1" x14ac:dyDescent="0.15">
      <c r="B26" s="12" t="str">
        <f>'Stages - Calc'!B28</f>
        <v>DANSE HIP HOP</v>
      </c>
      <c r="C26" s="13">
        <f>'Stages - Calc'!C28</f>
        <v>106</v>
      </c>
      <c r="D26" s="13">
        <f>'Stages - Calc'!D28</f>
        <v>91</v>
      </c>
      <c r="E26" s="13">
        <f>'Stages - Calc'!G28</f>
        <v>109</v>
      </c>
      <c r="F26" s="14">
        <f t="shared" si="4"/>
        <v>69</v>
      </c>
      <c r="G26" s="14">
        <f t="shared" si="5"/>
        <v>29</v>
      </c>
      <c r="H26" s="15">
        <f>'Stages - Calc'!H28</f>
        <v>114</v>
      </c>
      <c r="I26" s="6"/>
    </row>
    <row r="27" spans="1:9" ht="12.75" customHeight="1" x14ac:dyDescent="0.15">
      <c r="B27" s="16" t="str">
        <f>'Stages - Calc'!B29</f>
        <v>JEU D'ECHECS</v>
      </c>
      <c r="C27" s="17">
        <f>'Stages - Calc'!C29</f>
        <v>61</v>
      </c>
      <c r="D27" s="17">
        <f>'Stages - Calc'!D29</f>
        <v>50</v>
      </c>
      <c r="E27" s="17">
        <f>'Stages - Calc'!G29</f>
        <v>60</v>
      </c>
      <c r="F27" s="18">
        <f t="shared" si="4"/>
        <v>20</v>
      </c>
      <c r="G27" s="18" t="str">
        <f t="shared" si="5"/>
        <v>Non utilisable</v>
      </c>
      <c r="H27" s="19">
        <f>'Stages - Calc'!H29</f>
        <v>63</v>
      </c>
    </row>
    <row r="28" spans="1:9" ht="12.75" customHeight="1" x14ac:dyDescent="0.15">
      <c r="B28" s="71" t="s">
        <v>14</v>
      </c>
      <c r="C28" s="72"/>
      <c r="D28" s="72"/>
      <c r="E28" s="72"/>
      <c r="F28" s="72"/>
      <c r="G28" s="72"/>
      <c r="H28" s="73"/>
    </row>
    <row r="29" spans="1:9" ht="12.75" customHeight="1" x14ac:dyDescent="0.15">
      <c r="B29" s="12" t="str">
        <f>'Stages - Calc'!B32</f>
        <v>PONEY</v>
      </c>
      <c r="C29" s="13">
        <f>'Stages - Calc'!C32</f>
        <v>166</v>
      </c>
      <c r="D29" s="13">
        <f>'Stages - Calc'!D32</f>
        <v>144</v>
      </c>
      <c r="E29" s="13">
        <f>'Stages - Calc'!G32</f>
        <v>173</v>
      </c>
      <c r="F29" s="14">
        <f t="shared" ref="F29:F35" si="6">IF($E29-40&lt;0,"Non utilisable",$E29-40)</f>
        <v>133</v>
      </c>
      <c r="G29" s="14">
        <f t="shared" ref="G29:G35" si="7">IF($E29-80&lt;0,"Non utilisable",$E29-80)</f>
        <v>93</v>
      </c>
      <c r="H29" s="15">
        <f>'Stages - Calc'!H32</f>
        <v>180</v>
      </c>
    </row>
    <row r="30" spans="1:9" ht="12.75" customHeight="1" x14ac:dyDescent="0.15">
      <c r="B30" s="16" t="str">
        <f>'Stages - Calc'!B33</f>
        <v>AVENTURE VERTICALE</v>
      </c>
      <c r="C30" s="17">
        <f>'Stages - Calc'!C33</f>
        <v>184</v>
      </c>
      <c r="D30" s="17">
        <f>'Stages - Calc'!D33</f>
        <v>158</v>
      </c>
      <c r="E30" s="17">
        <f>'Stages - Calc'!G33</f>
        <v>190</v>
      </c>
      <c r="F30" s="18">
        <f t="shared" si="6"/>
        <v>150</v>
      </c>
      <c r="G30" s="18">
        <f t="shared" si="7"/>
        <v>110</v>
      </c>
      <c r="H30" s="19">
        <f>'Stages - Calc'!H33</f>
        <v>198</v>
      </c>
    </row>
    <row r="31" spans="1:9" ht="12.75" customHeight="1" x14ac:dyDescent="0.15">
      <c r="B31" s="12" t="str">
        <f>'Stages - Calc'!B34</f>
        <v>TIR A L'ARC</v>
      </c>
      <c r="C31" s="13">
        <f>'Stages - Calc'!C34</f>
        <v>97</v>
      </c>
      <c r="D31" s="13">
        <f>'Stages - Calc'!D34</f>
        <v>87</v>
      </c>
      <c r="E31" s="13">
        <f>'Stages - Calc'!G34</f>
        <v>104</v>
      </c>
      <c r="F31" s="14">
        <f t="shared" si="6"/>
        <v>64</v>
      </c>
      <c r="G31" s="14">
        <f t="shared" si="7"/>
        <v>24</v>
      </c>
      <c r="H31" s="15">
        <f>'Stages - Calc'!H34</f>
        <v>109</v>
      </c>
    </row>
    <row r="32" spans="1:9" ht="12.75" customHeight="1" x14ac:dyDescent="0.15">
      <c r="B32" s="16" t="str">
        <f>'Stages - Calc'!B35</f>
        <v>MULTIACTIVITES</v>
      </c>
      <c r="C32" s="17">
        <f>'Stages - Calc'!C35</f>
        <v>181</v>
      </c>
      <c r="D32" s="17">
        <f>'Stages - Calc'!D35</f>
        <v>141</v>
      </c>
      <c r="E32" s="17">
        <f>'Stages - Calc'!G35</f>
        <v>169</v>
      </c>
      <c r="F32" s="18">
        <f t="shared" si="6"/>
        <v>129</v>
      </c>
      <c r="G32" s="18">
        <f t="shared" si="7"/>
        <v>89</v>
      </c>
      <c r="H32" s="19">
        <f>'Stages - Calc'!H35</f>
        <v>176</v>
      </c>
    </row>
    <row r="33" spans="2:8" ht="12.75" customHeight="1" x14ac:dyDescent="0.15">
      <c r="B33" s="12" t="str">
        <f>'Stages - Calc'!B36</f>
        <v>ESCALADE</v>
      </c>
      <c r="C33" s="13">
        <f>'Stages - Calc'!C36</f>
        <v>230</v>
      </c>
      <c r="D33" s="13">
        <f>'Stages - Calc'!D36</f>
        <v>198</v>
      </c>
      <c r="E33" s="13">
        <f>'Stages - Calc'!G36</f>
        <v>238</v>
      </c>
      <c r="F33" s="14">
        <f t="shared" si="6"/>
        <v>198</v>
      </c>
      <c r="G33" s="14">
        <f t="shared" si="7"/>
        <v>158</v>
      </c>
      <c r="H33" s="15">
        <f>'Stages - Calc'!H36</f>
        <v>248</v>
      </c>
    </row>
    <row r="34" spans="2:8" ht="12.75" customHeight="1" x14ac:dyDescent="0.15">
      <c r="B34" s="16" t="str">
        <f>'Stages - Calc'!B37</f>
        <v>PARKOUR ET CIRQUE</v>
      </c>
      <c r="C34" s="17">
        <f>'Stages - Calc'!C37</f>
        <v>150</v>
      </c>
      <c r="D34" s="17">
        <f>'Stages - Calc'!D37</f>
        <v>127</v>
      </c>
      <c r="E34" s="17">
        <f>'Stages - Calc'!G37</f>
        <v>152</v>
      </c>
      <c r="F34" s="18">
        <f t="shared" si="6"/>
        <v>112</v>
      </c>
      <c r="G34" s="18">
        <f t="shared" si="7"/>
        <v>72</v>
      </c>
      <c r="H34" s="19">
        <f>'Stages - Calc'!H37</f>
        <v>159</v>
      </c>
    </row>
    <row r="35" spans="2:8" ht="12.75" customHeight="1" x14ac:dyDescent="0.15">
      <c r="B35" s="12" t="str">
        <f>'Stages - Calc'!B38</f>
        <v>FORCE &amp; CARTON</v>
      </c>
      <c r="C35" s="13">
        <f>'Stages - Calc'!C38</f>
        <v>148</v>
      </c>
      <c r="D35" s="13">
        <f>'Stages - Calc'!D38</f>
        <v>125</v>
      </c>
      <c r="E35" s="13">
        <f>'Stages - Calc'!G38</f>
        <v>150</v>
      </c>
      <c r="F35" s="14">
        <f t="shared" si="6"/>
        <v>110</v>
      </c>
      <c r="G35" s="14">
        <f t="shared" si="7"/>
        <v>70</v>
      </c>
      <c r="H35" s="15">
        <f>'Stages - Calc'!H38</f>
        <v>156</v>
      </c>
    </row>
    <row r="36" spans="2:8" ht="12.75" customHeight="1" x14ac:dyDescent="0.15">
      <c r="B36" s="71" t="s">
        <v>15</v>
      </c>
      <c r="C36" s="72"/>
      <c r="D36" s="72"/>
      <c r="E36" s="72"/>
      <c r="F36" s="72"/>
      <c r="G36" s="72"/>
      <c r="H36" s="73"/>
    </row>
    <row r="37" spans="2:8" ht="12.75" customHeight="1" x14ac:dyDescent="0.15">
      <c r="B37" s="12"/>
      <c r="C37" s="13"/>
      <c r="D37" s="13"/>
      <c r="E37" s="13"/>
      <c r="F37" s="14"/>
      <c r="G37" s="14"/>
      <c r="H37" s="15"/>
    </row>
    <row r="38" spans="2:8" ht="12.75" customHeight="1" x14ac:dyDescent="0.15">
      <c r="B38" s="21"/>
      <c r="C38" s="22"/>
      <c r="D38" s="22"/>
      <c r="E38" s="22"/>
      <c r="F38" s="23"/>
      <c r="G38" s="23"/>
      <c r="H38" s="24"/>
    </row>
  </sheetData>
  <mergeCells count="6">
    <mergeCell ref="B21:H21"/>
    <mergeCell ref="B28:H28"/>
    <mergeCell ref="B36:H36"/>
    <mergeCell ref="B7:H7"/>
    <mergeCell ref="B9:H9"/>
    <mergeCell ref="B18:H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Z24"/>
  <sheetViews>
    <sheetView workbookViewId="0"/>
  </sheetViews>
  <sheetFormatPr baseColWidth="10" defaultColWidth="12.6640625" defaultRowHeight="15" customHeight="1" x14ac:dyDescent="0.15"/>
  <cols>
    <col min="1" max="1" width="30.33203125" customWidth="1"/>
    <col min="2" max="2" width="36.83203125" customWidth="1"/>
    <col min="3" max="17" width="15.6640625" customWidth="1"/>
    <col min="18" max="18" width="18" customWidth="1"/>
    <col min="19" max="26" width="15.6640625" customWidth="1"/>
  </cols>
  <sheetData>
    <row r="3" spans="1:26" ht="26.25" customHeight="1" x14ac:dyDescent="0.15">
      <c r="A3" s="25"/>
      <c r="B3" s="26" t="s">
        <v>16</v>
      </c>
      <c r="C3" s="27" t="s">
        <v>17</v>
      </c>
      <c r="D3" s="28">
        <v>400</v>
      </c>
      <c r="E3" s="74" t="s">
        <v>18</v>
      </c>
      <c r="F3" s="75"/>
      <c r="G3" s="75"/>
      <c r="H3" s="76"/>
      <c r="I3" s="27" t="s">
        <v>19</v>
      </c>
      <c r="J3" s="28">
        <v>1000</v>
      </c>
      <c r="K3" s="74" t="s">
        <v>20</v>
      </c>
      <c r="L3" s="75"/>
      <c r="M3" s="75"/>
      <c r="N3" s="76"/>
      <c r="O3" s="27" t="s">
        <v>19</v>
      </c>
      <c r="P3" s="29">
        <v>2000</v>
      </c>
      <c r="Q3" s="77" t="s">
        <v>21</v>
      </c>
      <c r="R3" s="69"/>
      <c r="S3" s="69"/>
      <c r="T3" s="70"/>
      <c r="U3" s="27" t="s">
        <v>22</v>
      </c>
      <c r="V3" s="28">
        <v>4000</v>
      </c>
      <c r="W3" s="27" t="s">
        <v>23</v>
      </c>
      <c r="X3" s="28">
        <v>2000</v>
      </c>
      <c r="Y3" s="27" t="s">
        <v>24</v>
      </c>
      <c r="Z3" s="28">
        <v>2001</v>
      </c>
    </row>
    <row r="4" spans="1:26" ht="12.75" customHeight="1" x14ac:dyDescent="0.15">
      <c r="A4" s="30"/>
      <c r="B4" s="31" t="s">
        <v>25</v>
      </c>
      <c r="C4" s="30" t="s">
        <v>26</v>
      </c>
      <c r="D4" s="32">
        <v>0.7</v>
      </c>
      <c r="E4" s="30" t="s">
        <v>26</v>
      </c>
      <c r="F4" s="33">
        <v>5.0000000000000001E-4</v>
      </c>
      <c r="G4" s="33" t="s">
        <v>27</v>
      </c>
      <c r="H4" s="33">
        <v>0.5</v>
      </c>
      <c r="I4" s="30" t="s">
        <v>26</v>
      </c>
      <c r="J4" s="32">
        <v>0.9</v>
      </c>
      <c r="K4" s="33" t="s">
        <v>26</v>
      </c>
      <c r="L4" s="34">
        <v>1E-4</v>
      </c>
      <c r="M4" s="33" t="s">
        <v>27</v>
      </c>
      <c r="N4" s="33">
        <v>0.9</v>
      </c>
      <c r="O4" s="33" t="s">
        <v>26</v>
      </c>
      <c r="P4" s="32">
        <v>1.1000000000000001</v>
      </c>
      <c r="Q4" s="33" t="s">
        <v>26</v>
      </c>
      <c r="R4" s="33">
        <v>0</v>
      </c>
      <c r="S4" s="33" t="s">
        <v>27</v>
      </c>
      <c r="T4" s="33">
        <v>1.1000000000000001</v>
      </c>
      <c r="U4" s="33" t="s">
        <v>26</v>
      </c>
      <c r="V4" s="32">
        <v>1.1000000000000001</v>
      </c>
      <c r="W4" s="33" t="s">
        <v>26</v>
      </c>
      <c r="X4" s="32">
        <v>1.1000000000000001</v>
      </c>
      <c r="Y4" s="33" t="s">
        <v>28</v>
      </c>
      <c r="Z4" s="32">
        <v>1.2</v>
      </c>
    </row>
    <row r="5" spans="1:26" ht="12.75" customHeight="1" x14ac:dyDescent="0.15">
      <c r="A5" s="30"/>
      <c r="B5" s="31" t="s">
        <v>29</v>
      </c>
      <c r="C5" s="30" t="s">
        <v>26</v>
      </c>
      <c r="D5" s="32">
        <v>0.78</v>
      </c>
      <c r="E5" s="30" t="s">
        <v>26</v>
      </c>
      <c r="F5" s="33">
        <v>2.0000000000000001E-4</v>
      </c>
      <c r="G5" s="33" t="s">
        <v>27</v>
      </c>
      <c r="H5" s="33">
        <v>0.7</v>
      </c>
      <c r="I5" s="30" t="s">
        <v>26</v>
      </c>
      <c r="J5" s="32">
        <v>0.9</v>
      </c>
      <c r="K5" s="33" t="s">
        <v>26</v>
      </c>
      <c r="L5" s="34">
        <v>2.0000000000000001E-4</v>
      </c>
      <c r="M5" s="33" t="s">
        <v>27</v>
      </c>
      <c r="N5" s="33">
        <v>0.7</v>
      </c>
      <c r="O5" s="33" t="s">
        <v>26</v>
      </c>
      <c r="P5" s="32">
        <v>1.1000000000000001</v>
      </c>
      <c r="Q5" s="33" t="s">
        <v>26</v>
      </c>
      <c r="R5" s="33">
        <v>0</v>
      </c>
      <c r="S5" s="33" t="s">
        <v>27</v>
      </c>
      <c r="T5" s="33">
        <v>1.1000000000000001</v>
      </c>
      <c r="U5" s="33" t="s">
        <v>26</v>
      </c>
      <c r="V5" s="32">
        <v>1.1000000000000001</v>
      </c>
      <c r="W5" s="33" t="s">
        <v>26</v>
      </c>
      <c r="X5" s="32">
        <v>1.1000000000000001</v>
      </c>
      <c r="Y5" s="33" t="s">
        <v>28</v>
      </c>
      <c r="Z5" s="32">
        <v>1.2</v>
      </c>
    </row>
    <row r="6" spans="1:26" ht="12.75" customHeight="1" x14ac:dyDescent="0.15">
      <c r="A6" s="30"/>
      <c r="B6" s="31" t="s">
        <v>30</v>
      </c>
      <c r="C6" s="30" t="s">
        <v>26</v>
      </c>
      <c r="D6" s="32">
        <v>0.94</v>
      </c>
      <c r="E6" s="30" t="s">
        <v>26</v>
      </c>
      <c r="F6" s="33">
        <v>1E-4</v>
      </c>
      <c r="G6" s="33" t="s">
        <v>27</v>
      </c>
      <c r="H6" s="33">
        <v>0.9</v>
      </c>
      <c r="I6" s="30" t="s">
        <v>26</v>
      </c>
      <c r="J6" s="32">
        <v>1</v>
      </c>
      <c r="K6" s="33" t="s">
        <v>26</v>
      </c>
      <c r="L6" s="34">
        <v>1E-4</v>
      </c>
      <c r="M6" s="33" t="s">
        <v>27</v>
      </c>
      <c r="N6" s="33">
        <v>0.9</v>
      </c>
      <c r="O6" s="33" t="s">
        <v>26</v>
      </c>
      <c r="P6" s="32">
        <v>1.1000000000000001</v>
      </c>
      <c r="Q6" s="33" t="s">
        <v>26</v>
      </c>
      <c r="R6" s="33">
        <v>0</v>
      </c>
      <c r="S6" s="33" t="s">
        <v>27</v>
      </c>
      <c r="T6" s="33">
        <v>1.1000000000000001</v>
      </c>
      <c r="U6" s="33" t="s">
        <v>26</v>
      </c>
      <c r="V6" s="32">
        <v>1.1000000000000001</v>
      </c>
      <c r="W6" s="33" t="s">
        <v>26</v>
      </c>
      <c r="X6" s="32">
        <v>1.1000000000000001</v>
      </c>
      <c r="Y6" s="33" t="s">
        <v>28</v>
      </c>
      <c r="Z6" s="32">
        <v>1.2</v>
      </c>
    </row>
    <row r="7" spans="1:26" ht="12.75" customHeight="1" x14ac:dyDescent="0.15">
      <c r="A7" s="30"/>
      <c r="B7" s="31" t="s">
        <v>31</v>
      </c>
      <c r="C7" s="30" t="s">
        <v>26</v>
      </c>
      <c r="D7" s="32">
        <v>0.86</v>
      </c>
      <c r="E7" s="30" t="s">
        <v>26</v>
      </c>
      <c r="F7" s="33">
        <v>1.4999999999999999E-4</v>
      </c>
      <c r="G7" s="33" t="s">
        <v>27</v>
      </c>
      <c r="H7" s="33">
        <v>0.8</v>
      </c>
      <c r="I7" s="30" t="s">
        <v>26</v>
      </c>
      <c r="J7" s="32">
        <v>0.95</v>
      </c>
      <c r="K7" s="33" t="s">
        <v>26</v>
      </c>
      <c r="L7" s="34">
        <v>1.4999999999999999E-4</v>
      </c>
      <c r="M7" s="33" t="s">
        <v>27</v>
      </c>
      <c r="N7" s="33">
        <v>0.8</v>
      </c>
      <c r="O7" s="33" t="s">
        <v>26</v>
      </c>
      <c r="P7" s="32">
        <v>1.1000000000000001</v>
      </c>
      <c r="Q7" s="33" t="s">
        <v>26</v>
      </c>
      <c r="R7" s="33">
        <v>0</v>
      </c>
      <c r="S7" s="33" t="s">
        <v>27</v>
      </c>
      <c r="T7" s="33">
        <v>1.1000000000000001</v>
      </c>
      <c r="U7" s="33" t="s">
        <v>26</v>
      </c>
      <c r="V7" s="32">
        <v>1.1000000000000001</v>
      </c>
      <c r="W7" s="33" t="s">
        <v>26</v>
      </c>
      <c r="X7" s="32">
        <v>1.1000000000000001</v>
      </c>
      <c r="Y7" s="33" t="s">
        <v>28</v>
      </c>
      <c r="Z7" s="32">
        <v>1.2</v>
      </c>
    </row>
    <row r="8" spans="1:26" ht="12.75" customHeight="1" x14ac:dyDescent="0.15">
      <c r="A8" s="30"/>
      <c r="B8" s="31" t="s">
        <v>32</v>
      </c>
      <c r="C8" s="30" t="s">
        <v>26</v>
      </c>
      <c r="D8" s="32">
        <v>0.78</v>
      </c>
      <c r="E8" s="30" t="s">
        <v>26</v>
      </c>
      <c r="F8" s="33">
        <v>2.0000000000000001E-4</v>
      </c>
      <c r="G8" s="33" t="s">
        <v>27</v>
      </c>
      <c r="H8" s="33">
        <v>0.7</v>
      </c>
      <c r="I8" s="30" t="s">
        <v>26</v>
      </c>
      <c r="J8" s="32">
        <v>0.9</v>
      </c>
      <c r="K8" s="33" t="s">
        <v>26</v>
      </c>
      <c r="L8" s="34">
        <v>2.0000000000000001E-4</v>
      </c>
      <c r="M8" s="33" t="s">
        <v>27</v>
      </c>
      <c r="N8" s="33">
        <v>0.7</v>
      </c>
      <c r="O8" s="33" t="s">
        <v>26</v>
      </c>
      <c r="P8" s="32">
        <v>1.1000000000000001</v>
      </c>
      <c r="Q8" s="33" t="s">
        <v>26</v>
      </c>
      <c r="R8" s="33">
        <v>0</v>
      </c>
      <c r="S8" s="33" t="s">
        <v>27</v>
      </c>
      <c r="T8" s="33">
        <v>1.1000000000000001</v>
      </c>
      <c r="U8" s="33" t="s">
        <v>26</v>
      </c>
      <c r="V8" s="32">
        <v>1.1000000000000001</v>
      </c>
      <c r="W8" s="33" t="s">
        <v>26</v>
      </c>
      <c r="X8" s="32">
        <v>1.1000000000000001</v>
      </c>
      <c r="Y8" s="33" t="s">
        <v>28</v>
      </c>
      <c r="Z8" s="32">
        <v>1.2</v>
      </c>
    </row>
    <row r="9" spans="1:26" ht="12.75" customHeight="1" x14ac:dyDescent="0.15">
      <c r="A9" s="35"/>
      <c r="B9" s="35"/>
      <c r="C9" s="35"/>
      <c r="D9" s="36"/>
      <c r="E9" s="35"/>
      <c r="F9" s="35"/>
      <c r="G9" s="35"/>
      <c r="H9" s="35"/>
      <c r="I9" s="35"/>
      <c r="J9" s="36"/>
      <c r="K9" s="35"/>
      <c r="L9" s="37"/>
      <c r="M9" s="35"/>
      <c r="N9" s="35"/>
      <c r="O9" s="35"/>
      <c r="P9" s="36"/>
      <c r="Q9" s="35"/>
      <c r="R9" s="38"/>
      <c r="S9" s="35"/>
      <c r="T9" s="38"/>
      <c r="U9" s="35"/>
      <c r="V9" s="36"/>
      <c r="W9" s="35"/>
      <c r="X9" s="36"/>
      <c r="Y9" s="35"/>
      <c r="Z9" s="36"/>
    </row>
    <row r="10" spans="1:26" ht="12.75" customHeight="1" x14ac:dyDescent="0.15">
      <c r="A10" s="25"/>
      <c r="B10" s="25"/>
      <c r="C10" s="25"/>
      <c r="F10" s="25"/>
      <c r="G10" s="25" t="s">
        <v>33</v>
      </c>
      <c r="H10" s="25" t="s">
        <v>34</v>
      </c>
      <c r="I10" s="25"/>
      <c r="J10" s="25"/>
      <c r="K10" s="25"/>
      <c r="L10" s="25"/>
      <c r="M10" s="25"/>
      <c r="N10" s="25"/>
      <c r="O10" s="25"/>
      <c r="P10" s="25"/>
      <c r="Q10" s="25"/>
      <c r="R10" s="25"/>
      <c r="S10" s="25"/>
      <c r="T10" s="25"/>
      <c r="U10" s="25"/>
      <c r="V10" s="25"/>
      <c r="W10" s="25"/>
      <c r="X10" s="25"/>
      <c r="Y10" s="25"/>
      <c r="Z10" s="25"/>
    </row>
    <row r="11" spans="1:26" ht="12.75" customHeight="1" x14ac:dyDescent="0.15">
      <c r="A11" s="25"/>
      <c r="B11" s="25" t="s">
        <v>35</v>
      </c>
      <c r="C11" s="25">
        <f>Tarification_STAGES!$B$4</f>
        <v>4000</v>
      </c>
      <c r="F11" s="25" t="s">
        <v>36</v>
      </c>
      <c r="G11" s="39">
        <f t="shared" ref="G11:G15" si="0">IF($C$11&gt;$V$3,$V4,IF($C$11&gt;$P$3,$R4*$C$11+$T4,IF($C$11&gt;$J$3,$L4*$C$11+$N4,IF($C$11&gt;$D$3,$F4*$C$11+$H4,$D4))))</f>
        <v>1.1000000000000001</v>
      </c>
      <c r="H11" s="39">
        <f t="shared" ref="H11:H15" si="1">IF($C$11&gt;$X$3,$Z4,$X4)</f>
        <v>1.2</v>
      </c>
      <c r="I11" s="40"/>
      <c r="J11" s="25"/>
      <c r="K11" s="25"/>
      <c r="L11" s="25"/>
      <c r="M11" s="25"/>
      <c r="N11" s="25"/>
      <c r="O11" s="25"/>
      <c r="P11" s="25"/>
      <c r="Q11" s="25"/>
      <c r="R11" s="25"/>
      <c r="S11" s="25"/>
      <c r="T11" s="25"/>
      <c r="U11" s="25"/>
      <c r="V11" s="25"/>
      <c r="W11" s="25"/>
      <c r="X11" s="25"/>
      <c r="Y11" s="25"/>
      <c r="Z11" s="25"/>
    </row>
    <row r="12" spans="1:26" ht="12.75" customHeight="1" x14ac:dyDescent="0.15">
      <c r="A12" s="25"/>
      <c r="B12" s="25"/>
      <c r="C12" s="25"/>
      <c r="F12" s="25" t="s">
        <v>36</v>
      </c>
      <c r="G12" s="39">
        <f t="shared" si="0"/>
        <v>1.1000000000000001</v>
      </c>
      <c r="H12" s="39">
        <f t="shared" si="1"/>
        <v>1.2</v>
      </c>
      <c r="I12" s="40"/>
      <c r="J12" s="25"/>
      <c r="K12" s="25"/>
      <c r="L12" s="25"/>
      <c r="M12" s="25"/>
      <c r="N12" s="25"/>
      <c r="O12" s="25"/>
      <c r="P12" s="25"/>
      <c r="Q12" s="25"/>
      <c r="R12" s="25"/>
      <c r="S12" s="25"/>
      <c r="T12" s="25"/>
      <c r="U12" s="25"/>
      <c r="V12" s="25"/>
      <c r="W12" s="25"/>
      <c r="X12" s="25"/>
      <c r="Y12" s="25"/>
      <c r="Z12" s="25"/>
    </row>
    <row r="13" spans="1:26" ht="12.75" customHeight="1" x14ac:dyDescent="0.15">
      <c r="A13" s="25"/>
      <c r="B13" s="25"/>
      <c r="C13" s="25"/>
      <c r="F13" s="25" t="s">
        <v>36</v>
      </c>
      <c r="G13" s="39">
        <f t="shared" si="0"/>
        <v>1.1000000000000001</v>
      </c>
      <c r="H13" s="39">
        <f t="shared" si="1"/>
        <v>1.2</v>
      </c>
      <c r="I13" s="40"/>
      <c r="J13" s="25"/>
      <c r="K13" s="25"/>
      <c r="L13" s="25"/>
      <c r="M13" s="25"/>
      <c r="N13" s="25"/>
      <c r="O13" s="25"/>
      <c r="P13" s="25"/>
      <c r="Q13" s="25"/>
      <c r="R13" s="25"/>
      <c r="S13" s="25"/>
      <c r="T13" s="25"/>
      <c r="U13" s="25"/>
      <c r="V13" s="25"/>
      <c r="W13" s="25"/>
      <c r="X13" s="25"/>
      <c r="Y13" s="25"/>
      <c r="Z13" s="25"/>
    </row>
    <row r="14" spans="1:26" ht="12.75" customHeight="1" x14ac:dyDescent="0.15">
      <c r="A14" s="25"/>
      <c r="B14" s="25"/>
      <c r="C14" s="25"/>
      <c r="F14" s="25" t="s">
        <v>36</v>
      </c>
      <c r="G14" s="39">
        <f t="shared" si="0"/>
        <v>1.1000000000000001</v>
      </c>
      <c r="H14" s="39">
        <f t="shared" si="1"/>
        <v>1.2</v>
      </c>
      <c r="I14" s="40"/>
      <c r="J14" s="25"/>
      <c r="K14" s="25"/>
      <c r="L14" s="25"/>
      <c r="M14" s="25"/>
      <c r="N14" s="25"/>
      <c r="O14" s="25"/>
      <c r="P14" s="25"/>
      <c r="Q14" s="25"/>
      <c r="R14" s="25"/>
      <c r="S14" s="25"/>
      <c r="T14" s="25"/>
      <c r="U14" s="25"/>
      <c r="V14" s="25"/>
      <c r="W14" s="25"/>
      <c r="X14" s="25"/>
      <c r="Y14" s="25"/>
      <c r="Z14" s="25"/>
    </row>
    <row r="15" spans="1:26" ht="12.75" customHeight="1" x14ac:dyDescent="0.15">
      <c r="A15" s="25"/>
      <c r="B15" s="25"/>
      <c r="C15" s="25"/>
      <c r="F15" s="25" t="s">
        <v>36</v>
      </c>
      <c r="G15" s="39">
        <f t="shared" si="0"/>
        <v>1.1000000000000001</v>
      </c>
      <c r="H15" s="39">
        <f t="shared" si="1"/>
        <v>1.2</v>
      </c>
      <c r="I15" s="40"/>
      <c r="J15" s="25"/>
      <c r="K15" s="25"/>
      <c r="L15" s="25"/>
      <c r="M15" s="25"/>
      <c r="N15" s="25"/>
      <c r="O15" s="25"/>
      <c r="P15" s="25"/>
      <c r="Q15" s="25"/>
      <c r="R15" s="25"/>
      <c r="S15" s="25"/>
      <c r="T15" s="25"/>
      <c r="U15" s="25"/>
      <c r="V15" s="25"/>
      <c r="W15" s="25"/>
      <c r="X15" s="25"/>
      <c r="Y15" s="25"/>
      <c r="Z15" s="25"/>
    </row>
    <row r="17" spans="2:9" ht="12.75" customHeight="1" x14ac:dyDescent="0.15">
      <c r="B17" s="25" t="s">
        <v>37</v>
      </c>
      <c r="C17" s="41" t="s">
        <v>38</v>
      </c>
      <c r="D17" s="41" t="s">
        <v>5</v>
      </c>
      <c r="E17" s="41"/>
      <c r="F17" s="42" t="s">
        <v>39</v>
      </c>
      <c r="G17" s="41" t="s">
        <v>40</v>
      </c>
      <c r="H17" s="41" t="s">
        <v>41</v>
      </c>
      <c r="I17" s="41"/>
    </row>
    <row r="18" spans="2:9" ht="12.75" customHeight="1" x14ac:dyDescent="0.15">
      <c r="B18" s="31" t="s">
        <v>42</v>
      </c>
      <c r="C18" s="43">
        <v>320</v>
      </c>
      <c r="D18" s="44">
        <v>227</v>
      </c>
      <c r="E18" s="45"/>
      <c r="F18" s="46">
        <v>2</v>
      </c>
      <c r="G18" s="47">
        <f t="shared" ref="G18:H18" si="2">ROUND($D18*IF($F18=1,G$11,IF($F18=2,G$12,IF($F18=3,G$13,IF($F18=4,G$14,G$15)))),0)</f>
        <v>250</v>
      </c>
      <c r="H18" s="47">
        <f t="shared" si="2"/>
        <v>272</v>
      </c>
      <c r="I18" s="47"/>
    </row>
    <row r="19" spans="2:9" ht="12.75" customHeight="1" x14ac:dyDescent="0.15">
      <c r="B19" s="31" t="s">
        <v>43</v>
      </c>
      <c r="C19" s="43">
        <v>384</v>
      </c>
      <c r="D19" s="44">
        <v>291</v>
      </c>
      <c r="E19" s="45"/>
      <c r="F19" s="46">
        <v>2</v>
      </c>
      <c r="G19" s="47">
        <f t="shared" ref="G19:H19" si="3">ROUND($D19*IF($F19=1,G$11,IF($F19=2,G$12,IF($F19=3,G$13,IF($F19=4,G$14,G$15)))),0)</f>
        <v>320</v>
      </c>
      <c r="H19" s="47">
        <f t="shared" si="3"/>
        <v>349</v>
      </c>
      <c r="I19" s="47"/>
    </row>
    <row r="20" spans="2:9" ht="12.75" customHeight="1" x14ac:dyDescent="0.15">
      <c r="B20" s="31" t="s">
        <v>44</v>
      </c>
      <c r="C20" s="43">
        <v>728</v>
      </c>
      <c r="D20" s="44">
        <v>631</v>
      </c>
      <c r="E20" s="45"/>
      <c r="F20" s="46">
        <v>3</v>
      </c>
      <c r="G20" s="47">
        <f t="shared" ref="G20:H20" si="4">ROUND($D20*IF($F20=1,G$11,IF($F20=2,G$12,IF($F20=3,G$13,IF($F20=4,G$14,G$15)))),0)</f>
        <v>694</v>
      </c>
      <c r="H20" s="47">
        <f t="shared" si="4"/>
        <v>757</v>
      </c>
      <c r="I20" s="47"/>
    </row>
    <row r="21" spans="2:9" ht="12.75" customHeight="1" x14ac:dyDescent="0.15">
      <c r="B21" s="31" t="s">
        <v>45</v>
      </c>
      <c r="C21" s="43">
        <v>1036</v>
      </c>
      <c r="D21" s="44">
        <v>763</v>
      </c>
      <c r="E21" s="45"/>
      <c r="F21" s="46">
        <v>4</v>
      </c>
      <c r="G21" s="47">
        <f t="shared" ref="G21:H21" si="5">ROUND($D21*IF($F21=1,G$11,IF($F21=2,G$12,IF($F21=3,G$13,IF($F21=4,G$14,G$15)))),0)</f>
        <v>839</v>
      </c>
      <c r="H21" s="47">
        <f t="shared" si="5"/>
        <v>916</v>
      </c>
      <c r="I21" s="47"/>
    </row>
    <row r="22" spans="2:9" ht="12.75" customHeight="1" x14ac:dyDescent="0.15">
      <c r="B22" s="31" t="s">
        <v>46</v>
      </c>
      <c r="C22" s="43">
        <v>1149</v>
      </c>
      <c r="D22" s="44">
        <v>871</v>
      </c>
      <c r="E22" s="45"/>
      <c r="F22" s="46">
        <v>5</v>
      </c>
      <c r="G22" s="47">
        <f t="shared" ref="G22:H22" si="6">ROUND($D22*IF($F22=1,G$11,IF($F22=2,G$12,IF($F22=3,G$13,IF($F22=4,G$14,G$15)))),0)</f>
        <v>958</v>
      </c>
      <c r="H22" s="47">
        <f t="shared" si="6"/>
        <v>1045</v>
      </c>
      <c r="I22" s="47"/>
    </row>
    <row r="23" spans="2:9" ht="12.75" customHeight="1" x14ac:dyDescent="0.15">
      <c r="B23" s="31" t="s">
        <v>47</v>
      </c>
      <c r="C23" s="43">
        <v>1242</v>
      </c>
      <c r="D23" s="44">
        <v>950</v>
      </c>
      <c r="E23" s="45"/>
      <c r="F23" s="46">
        <v>5</v>
      </c>
      <c r="G23" s="47">
        <f t="shared" ref="G23:H23" si="7">ROUND($D23*IF($F23=1,G$11,IF($F23=2,G$12,IF($F23=3,G$13,IF($F23=4,G$14,G$15)))),0)</f>
        <v>1045</v>
      </c>
      <c r="H23" s="47">
        <f t="shared" si="7"/>
        <v>1140</v>
      </c>
      <c r="I23" s="47"/>
    </row>
    <row r="24" spans="2:9" ht="12.75" customHeight="1" x14ac:dyDescent="0.15">
      <c r="B24" s="31"/>
      <c r="C24" s="43"/>
      <c r="D24" s="44"/>
      <c r="E24" s="45"/>
      <c r="F24" s="46"/>
      <c r="G24" s="47"/>
      <c r="H24" s="47"/>
      <c r="I24" s="47"/>
    </row>
  </sheetData>
  <mergeCells count="3">
    <mergeCell ref="E3:H3"/>
    <mergeCell ref="K3:N3"/>
    <mergeCell ref="Q3:T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Z53"/>
  <sheetViews>
    <sheetView workbookViewId="0"/>
  </sheetViews>
  <sheetFormatPr baseColWidth="10" defaultColWidth="12.6640625" defaultRowHeight="15" customHeight="1" x14ac:dyDescent="0.15"/>
  <cols>
    <col min="1" max="1" width="30.33203125" customWidth="1"/>
    <col min="2" max="2" width="74.33203125" customWidth="1"/>
    <col min="3" max="17" width="15.6640625" customWidth="1"/>
    <col min="18" max="18" width="18" customWidth="1"/>
    <col min="19" max="26" width="15.6640625" customWidth="1"/>
  </cols>
  <sheetData>
    <row r="3" spans="1:26" ht="26.25" customHeight="1" x14ac:dyDescent="0.15">
      <c r="A3" s="25"/>
      <c r="B3" s="26" t="s">
        <v>48</v>
      </c>
      <c r="C3" s="27" t="s">
        <v>17</v>
      </c>
      <c r="D3" s="28">
        <v>400</v>
      </c>
      <c r="E3" s="74" t="s">
        <v>18</v>
      </c>
      <c r="F3" s="75"/>
      <c r="G3" s="75"/>
      <c r="H3" s="76"/>
      <c r="I3" s="27" t="s">
        <v>19</v>
      </c>
      <c r="J3" s="28">
        <v>1000</v>
      </c>
      <c r="K3" s="74" t="s">
        <v>20</v>
      </c>
      <c r="L3" s="75"/>
      <c r="M3" s="75"/>
      <c r="N3" s="76"/>
      <c r="O3" s="27" t="s">
        <v>19</v>
      </c>
      <c r="P3" s="29">
        <v>2000</v>
      </c>
      <c r="Q3" s="77" t="s">
        <v>21</v>
      </c>
      <c r="R3" s="69"/>
      <c r="S3" s="69"/>
      <c r="T3" s="70"/>
      <c r="U3" s="27" t="s">
        <v>22</v>
      </c>
      <c r="V3" s="28">
        <v>4000</v>
      </c>
      <c r="W3" s="27" t="s">
        <v>23</v>
      </c>
      <c r="X3" s="28">
        <v>2000</v>
      </c>
      <c r="Y3" s="27" t="s">
        <v>24</v>
      </c>
      <c r="Z3" s="28">
        <v>2001</v>
      </c>
    </row>
    <row r="4" spans="1:26" ht="12.75" customHeight="1" x14ac:dyDescent="0.15">
      <c r="A4" s="30"/>
      <c r="B4" s="31" t="s">
        <v>49</v>
      </c>
      <c r="C4" s="30" t="s">
        <v>50</v>
      </c>
      <c r="D4" s="32">
        <v>0.78</v>
      </c>
      <c r="E4" s="30" t="s">
        <v>50</v>
      </c>
      <c r="F4" s="33">
        <v>2.0000000000000001E-4</v>
      </c>
      <c r="G4" s="33" t="s">
        <v>51</v>
      </c>
      <c r="H4" s="33">
        <v>0.7</v>
      </c>
      <c r="I4" s="30" t="s">
        <v>50</v>
      </c>
      <c r="J4" s="32">
        <v>0.9</v>
      </c>
      <c r="K4" s="33" t="s">
        <v>50</v>
      </c>
      <c r="L4" s="33">
        <v>2.0000000000000001E-4</v>
      </c>
      <c r="M4" s="33" t="s">
        <v>51</v>
      </c>
      <c r="N4" s="33">
        <v>0.7</v>
      </c>
      <c r="O4" s="33" t="s">
        <v>50</v>
      </c>
      <c r="P4" s="32">
        <v>1.1000000000000001</v>
      </c>
      <c r="Q4" s="33" t="s">
        <v>50</v>
      </c>
      <c r="R4" s="33">
        <v>5.0000000000000002E-5</v>
      </c>
      <c r="S4" s="33" t="s">
        <v>51</v>
      </c>
      <c r="T4" s="33">
        <v>1</v>
      </c>
      <c r="U4" s="33" t="s">
        <v>50</v>
      </c>
      <c r="V4" s="32">
        <v>1.2</v>
      </c>
      <c r="W4" s="33" t="s">
        <v>50</v>
      </c>
      <c r="X4" s="32">
        <v>1.2</v>
      </c>
      <c r="Y4" s="33" t="s">
        <v>52</v>
      </c>
      <c r="Z4" s="32">
        <v>1.25</v>
      </c>
    </row>
    <row r="5" spans="1:26" ht="12.75" customHeight="1" x14ac:dyDescent="0.15">
      <c r="A5" s="30"/>
      <c r="B5" s="31" t="s">
        <v>53</v>
      </c>
      <c r="C5" s="30" t="s">
        <v>50</v>
      </c>
      <c r="D5" s="32">
        <v>0.66</v>
      </c>
      <c r="E5" s="30" t="s">
        <v>50</v>
      </c>
      <c r="F5" s="33">
        <v>4.0000000000000002E-4</v>
      </c>
      <c r="G5" s="33" t="s">
        <v>51</v>
      </c>
      <c r="H5" s="33">
        <v>0.5</v>
      </c>
      <c r="I5" s="30" t="s">
        <v>50</v>
      </c>
      <c r="J5" s="32">
        <v>0.9</v>
      </c>
      <c r="K5" s="33" t="s">
        <v>50</v>
      </c>
      <c r="L5" s="33">
        <v>2.0000000000000001E-4</v>
      </c>
      <c r="M5" s="33" t="s">
        <v>51</v>
      </c>
      <c r="N5" s="33">
        <v>0.7</v>
      </c>
      <c r="O5" s="33" t="s">
        <v>50</v>
      </c>
      <c r="P5" s="32">
        <v>1.1000000000000001</v>
      </c>
      <c r="Q5" s="33" t="s">
        <v>50</v>
      </c>
      <c r="R5" s="33">
        <v>5.0000000000000002E-5</v>
      </c>
      <c r="S5" s="33" t="s">
        <v>51</v>
      </c>
      <c r="T5" s="33">
        <v>1</v>
      </c>
      <c r="U5" s="33" t="s">
        <v>50</v>
      </c>
      <c r="V5" s="32">
        <v>1.2</v>
      </c>
      <c r="W5" s="33" t="s">
        <v>50</v>
      </c>
      <c r="X5" s="32">
        <v>1.2</v>
      </c>
      <c r="Y5" s="33" t="s">
        <v>52</v>
      </c>
      <c r="Z5" s="32">
        <v>1.25</v>
      </c>
    </row>
    <row r="6" spans="1:26" ht="12.75" customHeight="1" x14ac:dyDescent="0.15">
      <c r="A6" s="35"/>
      <c r="B6" s="35"/>
      <c r="C6" s="35"/>
      <c r="D6" s="36"/>
      <c r="E6" s="35"/>
      <c r="F6" s="35"/>
      <c r="G6" s="35"/>
      <c r="H6" s="35"/>
      <c r="I6" s="35"/>
      <c r="J6" s="36"/>
      <c r="K6" s="35"/>
      <c r="L6" s="37"/>
      <c r="M6" s="35"/>
      <c r="N6" s="35"/>
      <c r="O6" s="35"/>
      <c r="P6" s="36"/>
      <c r="Q6" s="35"/>
      <c r="R6" s="38"/>
      <c r="S6" s="35"/>
      <c r="T6" s="38"/>
      <c r="U6" s="35"/>
      <c r="V6" s="36"/>
      <c r="W6" s="35"/>
      <c r="X6" s="36"/>
      <c r="Y6" s="35"/>
      <c r="Z6" s="36"/>
    </row>
    <row r="7" spans="1:26" ht="12.75" customHeight="1" x14ac:dyDescent="0.15">
      <c r="A7" s="25"/>
      <c r="B7" s="25"/>
      <c r="C7" s="25"/>
      <c r="D7" s="25"/>
      <c r="E7" s="25"/>
      <c r="F7" s="25"/>
      <c r="G7" s="25" t="s">
        <v>33</v>
      </c>
      <c r="H7" s="25" t="s">
        <v>34</v>
      </c>
      <c r="I7" s="25"/>
      <c r="J7" s="25"/>
      <c r="K7" s="25"/>
      <c r="L7" s="25"/>
      <c r="M7" s="25"/>
      <c r="N7" s="25"/>
      <c r="O7" s="25"/>
      <c r="P7" s="25"/>
      <c r="Q7" s="25"/>
      <c r="R7" s="25"/>
      <c r="S7" s="25"/>
      <c r="T7" s="25"/>
      <c r="U7" s="25"/>
      <c r="V7" s="25"/>
      <c r="W7" s="25"/>
      <c r="X7" s="25"/>
      <c r="Y7" s="25"/>
      <c r="Z7" s="25"/>
    </row>
    <row r="8" spans="1:26" ht="12.75" customHeight="1" x14ac:dyDescent="0.15">
      <c r="A8" s="25"/>
      <c r="B8" s="25" t="s">
        <v>35</v>
      </c>
      <c r="C8" s="25">
        <f>Tarification_STAGES!$B$4</f>
        <v>4000</v>
      </c>
      <c r="D8" s="25"/>
      <c r="E8" s="25"/>
      <c r="F8" s="48" t="s">
        <v>36</v>
      </c>
      <c r="G8" s="39">
        <f>IF($C$9&gt;$V$3,$V$4,IF($C$9&gt;$P$3,$R$4*$C$9+$T$4,IF($C$9&gt;$J$3,$L$4*$C$9+$N$4,IF($C$9&gt;$D$3,$F$4*$C$9+$H$4,$D$4))))</f>
        <v>1.2</v>
      </c>
      <c r="H8" s="39">
        <f>IF($C$9&gt;$X$3,$Z$4,$X$4)</f>
        <v>1.25</v>
      </c>
      <c r="I8" s="40"/>
      <c r="J8" s="25"/>
      <c r="K8" s="25"/>
      <c r="L8" s="25"/>
      <c r="M8" s="25"/>
      <c r="N8" s="25"/>
      <c r="O8" s="25"/>
      <c r="P8" s="25"/>
      <c r="Q8" s="25"/>
      <c r="R8" s="25"/>
      <c r="S8" s="25"/>
      <c r="T8" s="25"/>
      <c r="U8" s="25"/>
      <c r="V8" s="25"/>
      <c r="W8" s="25"/>
      <c r="X8" s="25"/>
      <c r="Y8" s="25"/>
      <c r="Z8" s="25"/>
    </row>
    <row r="9" spans="1:26" ht="12.75" customHeight="1" x14ac:dyDescent="0.15">
      <c r="A9" s="25"/>
      <c r="B9" s="25" t="s">
        <v>35</v>
      </c>
      <c r="C9" s="25">
        <f>Tarification_STAGES!$B$4</f>
        <v>4000</v>
      </c>
      <c r="D9" s="25"/>
      <c r="E9" s="25"/>
      <c r="F9" s="48" t="s">
        <v>36</v>
      </c>
      <c r="G9" s="39">
        <f>IF($C$9&gt;$V$3,$V$5,IF($C$9&gt;$P$3,$R$5*$C$9+$T$5,IF($C$9&gt;$J$3,$L$5*$C$9+$N$5,IF($C$9&gt;$D$3,$F$5*$C$9+$H$5,$D$5))))</f>
        <v>1.2</v>
      </c>
      <c r="H9" s="39">
        <f>IF($C$9&gt;$X$3,$Z$5,$X$5)</f>
        <v>1.25</v>
      </c>
      <c r="I9" s="40"/>
      <c r="J9" s="25"/>
      <c r="K9" s="25"/>
      <c r="L9" s="25"/>
      <c r="M9" s="25"/>
      <c r="N9" s="25"/>
      <c r="O9" s="25"/>
      <c r="P9" s="25"/>
      <c r="Q9" s="25"/>
      <c r="R9" s="25"/>
      <c r="S9" s="25"/>
      <c r="T9" s="25"/>
      <c r="U9" s="25"/>
      <c r="V9" s="25"/>
      <c r="W9" s="25"/>
      <c r="X9" s="25"/>
      <c r="Y9" s="25"/>
      <c r="Z9" s="25"/>
    </row>
    <row r="10" spans="1:26" ht="12.75" customHeight="1" x14ac:dyDescent="0.15">
      <c r="A10" s="25"/>
      <c r="B10" s="25"/>
      <c r="C10" s="25"/>
      <c r="D10" s="25"/>
      <c r="E10" s="49"/>
      <c r="F10" s="49"/>
      <c r="G10" s="25"/>
      <c r="H10" s="25"/>
      <c r="I10" s="25"/>
      <c r="J10" s="25"/>
      <c r="K10" s="25"/>
      <c r="L10" s="25"/>
      <c r="M10" s="25"/>
      <c r="N10" s="25"/>
      <c r="O10" s="25"/>
      <c r="P10" s="25"/>
      <c r="Q10" s="25"/>
      <c r="R10" s="25"/>
      <c r="S10" s="25"/>
      <c r="T10" s="25"/>
      <c r="U10" s="25"/>
      <c r="V10" s="25"/>
      <c r="W10" s="25"/>
      <c r="X10" s="25"/>
      <c r="Y10" s="25"/>
      <c r="Z10" s="25"/>
    </row>
    <row r="11" spans="1:26" ht="27" customHeight="1" x14ac:dyDescent="0.15">
      <c r="A11" s="25"/>
      <c r="B11" s="25" t="s">
        <v>54</v>
      </c>
      <c r="C11" s="41" t="s">
        <v>38</v>
      </c>
      <c r="D11" s="41" t="s">
        <v>5</v>
      </c>
      <c r="E11" s="50"/>
      <c r="F11" s="41" t="s">
        <v>55</v>
      </c>
      <c r="G11" s="41" t="s">
        <v>56</v>
      </c>
      <c r="H11" s="41" t="s">
        <v>41</v>
      </c>
      <c r="I11" s="41"/>
      <c r="J11" s="25"/>
      <c r="K11" s="25"/>
      <c r="L11" s="25"/>
      <c r="M11" s="25"/>
      <c r="N11" s="25"/>
      <c r="O11" s="25"/>
      <c r="P11" s="25"/>
      <c r="Q11" s="25"/>
      <c r="R11" s="25"/>
      <c r="S11" s="25"/>
      <c r="T11" s="25"/>
      <c r="U11" s="25"/>
      <c r="V11" s="25"/>
      <c r="W11" s="25"/>
      <c r="X11" s="25"/>
      <c r="Y11" s="25"/>
      <c r="Z11" s="25"/>
    </row>
    <row r="12" spans="1:26" ht="12.75" customHeight="1" x14ac:dyDescent="0.15">
      <c r="A12" s="25" t="s">
        <v>57</v>
      </c>
      <c r="B12" s="51" t="s">
        <v>58</v>
      </c>
      <c r="C12" s="52">
        <v>88.839676761061824</v>
      </c>
      <c r="D12" s="53">
        <v>80</v>
      </c>
      <c r="E12" s="53"/>
      <c r="F12" s="54">
        <v>1</v>
      </c>
      <c r="G12" s="54">
        <f t="shared" ref="G12:H12" si="0">ROUND($D12*IF($F12=1,G$8,G$9),0)</f>
        <v>96</v>
      </c>
      <c r="H12" s="54">
        <f t="shared" si="0"/>
        <v>100</v>
      </c>
      <c r="I12" s="54"/>
      <c r="J12" s="25"/>
      <c r="K12" s="25"/>
      <c r="L12" s="25"/>
      <c r="M12" s="25"/>
      <c r="N12" s="25"/>
      <c r="O12" s="25"/>
      <c r="P12" s="25"/>
      <c r="Q12" s="25"/>
      <c r="R12" s="25"/>
      <c r="S12" s="25"/>
      <c r="T12" s="25"/>
      <c r="U12" s="25"/>
      <c r="V12" s="25"/>
      <c r="W12" s="25"/>
      <c r="X12" s="25"/>
      <c r="Y12" s="25"/>
      <c r="Z12" s="25"/>
    </row>
    <row r="13" spans="1:26" ht="12.75" customHeight="1" x14ac:dyDescent="0.15">
      <c r="A13" s="25" t="s">
        <v>59</v>
      </c>
      <c r="B13" s="51" t="s">
        <v>60</v>
      </c>
      <c r="C13" s="55">
        <v>166.29964375693186</v>
      </c>
      <c r="D13" s="56">
        <v>144</v>
      </c>
      <c r="E13" s="56"/>
      <c r="F13" s="17">
        <v>1</v>
      </c>
      <c r="G13" s="17">
        <f t="shared" ref="G13:H13" si="1">ROUND($D13*IF($F13=1,G$8,G$9),0)</f>
        <v>173</v>
      </c>
      <c r="H13" s="17">
        <f t="shared" si="1"/>
        <v>180</v>
      </c>
      <c r="I13" s="17"/>
      <c r="J13" s="25"/>
      <c r="K13" s="25"/>
      <c r="L13" s="25"/>
      <c r="M13" s="25"/>
      <c r="N13" s="25"/>
      <c r="O13" s="25"/>
      <c r="P13" s="25"/>
      <c r="Q13" s="25"/>
      <c r="R13" s="25"/>
      <c r="S13" s="25"/>
      <c r="T13" s="25"/>
      <c r="U13" s="25"/>
      <c r="V13" s="25"/>
      <c r="W13" s="25"/>
      <c r="X13" s="25"/>
      <c r="Y13" s="25"/>
      <c r="Z13" s="25"/>
    </row>
    <row r="14" spans="1:26" ht="12.75" customHeight="1" x14ac:dyDescent="0.15">
      <c r="A14" s="25" t="s">
        <v>61</v>
      </c>
      <c r="B14" s="51" t="s">
        <v>62</v>
      </c>
      <c r="C14" s="55">
        <v>243.25368444163468</v>
      </c>
      <c r="D14" s="56">
        <v>199</v>
      </c>
      <c r="E14" s="56"/>
      <c r="F14" s="17">
        <v>1</v>
      </c>
      <c r="G14" s="17">
        <f t="shared" ref="G14:H14" si="2">ROUND($D14*IF($F14=1,G$8,G$9),0)</f>
        <v>239</v>
      </c>
      <c r="H14" s="17">
        <f t="shared" si="2"/>
        <v>249</v>
      </c>
      <c r="I14" s="17"/>
      <c r="J14" s="25"/>
      <c r="K14" s="25"/>
      <c r="L14" s="25"/>
      <c r="M14" s="25"/>
      <c r="N14" s="25"/>
      <c r="O14" s="25"/>
      <c r="P14" s="25"/>
      <c r="Q14" s="25"/>
      <c r="R14" s="25"/>
      <c r="S14" s="25"/>
      <c r="T14" s="25"/>
      <c r="U14" s="25"/>
      <c r="V14" s="25"/>
      <c r="W14" s="25"/>
      <c r="X14" s="25"/>
      <c r="Y14" s="25"/>
      <c r="Z14" s="25"/>
    </row>
    <row r="15" spans="1:26" ht="12.75" customHeight="1" x14ac:dyDescent="0.15">
      <c r="A15" s="25" t="s">
        <v>63</v>
      </c>
      <c r="B15" s="51" t="s">
        <v>64</v>
      </c>
      <c r="C15" s="55">
        <v>155.37214375693191</v>
      </c>
      <c r="D15" s="56">
        <v>132</v>
      </c>
      <c r="E15" s="56"/>
      <c r="F15" s="17">
        <v>1</v>
      </c>
      <c r="G15" s="17">
        <f t="shared" ref="G15:H15" si="3">ROUND($D15*IF($F15=1,G$8,G$9),0)</f>
        <v>158</v>
      </c>
      <c r="H15" s="17">
        <f t="shared" si="3"/>
        <v>165</v>
      </c>
      <c r="I15" s="17"/>
      <c r="J15" s="25"/>
      <c r="K15" s="25"/>
      <c r="L15" s="25"/>
      <c r="M15" s="25"/>
      <c r="N15" s="25"/>
      <c r="O15" s="25"/>
      <c r="P15" s="25"/>
      <c r="Q15" s="25"/>
      <c r="R15" s="25"/>
      <c r="S15" s="25"/>
      <c r="T15" s="25"/>
      <c r="U15" s="25"/>
      <c r="V15" s="25"/>
      <c r="W15" s="25"/>
      <c r="X15" s="25"/>
      <c r="Y15" s="25"/>
      <c r="Z15" s="25"/>
    </row>
    <row r="16" spans="1:26" ht="12.75" customHeight="1" x14ac:dyDescent="0.15">
      <c r="A16" s="25" t="s">
        <v>65</v>
      </c>
      <c r="B16" s="51" t="s">
        <v>66</v>
      </c>
      <c r="C16" s="55">
        <v>114.08861663379672</v>
      </c>
      <c r="D16" s="56">
        <v>102</v>
      </c>
      <c r="E16" s="56"/>
      <c r="F16" s="17">
        <v>1</v>
      </c>
      <c r="G16" s="17">
        <f t="shared" ref="G16:H16" si="4">ROUND($D16*IF($F16=1,G$8,G$9),0)</f>
        <v>122</v>
      </c>
      <c r="H16" s="17">
        <f t="shared" si="4"/>
        <v>128</v>
      </c>
      <c r="I16" s="17"/>
      <c r="J16" s="25"/>
      <c r="K16" s="25"/>
      <c r="L16" s="25"/>
      <c r="M16" s="25"/>
      <c r="N16" s="25"/>
      <c r="O16" s="25"/>
      <c r="P16" s="25"/>
      <c r="Q16" s="25"/>
      <c r="R16" s="25"/>
      <c r="S16" s="25"/>
      <c r="T16" s="25"/>
      <c r="U16" s="25"/>
      <c r="V16" s="25"/>
      <c r="W16" s="25"/>
      <c r="X16" s="25"/>
      <c r="Y16" s="25"/>
      <c r="Z16" s="25"/>
    </row>
    <row r="17" spans="1:9" ht="12.75" customHeight="1" x14ac:dyDescent="0.15">
      <c r="A17" s="25" t="s">
        <v>67</v>
      </c>
      <c r="B17" s="51" t="s">
        <v>68</v>
      </c>
      <c r="C17" s="55">
        <v>226.72120704424731</v>
      </c>
      <c r="D17" s="56">
        <v>176</v>
      </c>
      <c r="E17" s="56"/>
      <c r="F17" s="17">
        <v>1</v>
      </c>
      <c r="G17" s="17">
        <f t="shared" ref="G17:H17" si="5">ROUND($D17*IF($F17=1,G$8,G$9),0)</f>
        <v>211</v>
      </c>
      <c r="H17" s="17">
        <f t="shared" si="5"/>
        <v>220</v>
      </c>
      <c r="I17" s="17"/>
    </row>
    <row r="18" spans="1:9" ht="12.75" customHeight="1" x14ac:dyDescent="0.15">
      <c r="A18" s="25" t="s">
        <v>69</v>
      </c>
      <c r="B18" s="51" t="s">
        <v>70</v>
      </c>
      <c r="C18" s="55">
        <v>147.87214375693191</v>
      </c>
      <c r="D18" s="56">
        <v>129</v>
      </c>
      <c r="E18" s="56"/>
      <c r="F18" s="17">
        <v>1</v>
      </c>
      <c r="G18" s="17">
        <f t="shared" ref="G18:H18" si="6">ROUND($D18*IF($F18=1,G$8,G$9),0)</f>
        <v>155</v>
      </c>
      <c r="H18" s="17">
        <f t="shared" si="6"/>
        <v>161</v>
      </c>
      <c r="I18" s="17"/>
    </row>
    <row r="19" spans="1:9" ht="12.75" customHeight="1" x14ac:dyDescent="0.15">
      <c r="A19" s="25" t="s">
        <v>71</v>
      </c>
      <c r="B19" s="51" t="s">
        <v>72</v>
      </c>
      <c r="C19" s="55">
        <v>147.87214375693191</v>
      </c>
      <c r="D19" s="56">
        <v>129</v>
      </c>
      <c r="E19" s="56"/>
      <c r="F19" s="17">
        <v>1</v>
      </c>
      <c r="G19" s="17">
        <f t="shared" ref="G19:H19" si="7">ROUND($D19*IF($F19=1,G$8,G$9),0)</f>
        <v>155</v>
      </c>
      <c r="H19" s="17">
        <f t="shared" si="7"/>
        <v>161</v>
      </c>
      <c r="I19" s="17"/>
    </row>
    <row r="20" spans="1:9" ht="12.75" customHeight="1" x14ac:dyDescent="0.15">
      <c r="A20" s="25" t="s">
        <v>73</v>
      </c>
      <c r="B20" s="51"/>
      <c r="C20" s="57"/>
      <c r="D20" s="58"/>
      <c r="E20" s="58"/>
      <c r="F20" s="59"/>
      <c r="G20" s="59"/>
      <c r="H20" s="59"/>
      <c r="I20" s="59"/>
    </row>
    <row r="21" spans="1:9" ht="12.75" customHeight="1" x14ac:dyDescent="0.15">
      <c r="A21" s="25" t="s">
        <v>74</v>
      </c>
      <c r="B21" s="60" t="s">
        <v>75</v>
      </c>
      <c r="C21" s="61">
        <v>134.23272422654838</v>
      </c>
      <c r="D21" s="62">
        <v>104</v>
      </c>
      <c r="E21" s="62"/>
      <c r="F21" s="63">
        <v>1</v>
      </c>
      <c r="G21" s="63">
        <f t="shared" ref="G21:H21" si="8">ROUND($D21*IF($F21=1,G$8,G$9),0)</f>
        <v>125</v>
      </c>
      <c r="H21" s="63">
        <f t="shared" si="8"/>
        <v>130</v>
      </c>
      <c r="I21" s="63"/>
    </row>
    <row r="22" spans="1:9" ht="12.75" customHeight="1" x14ac:dyDescent="0.15">
      <c r="A22" s="25" t="s">
        <v>76</v>
      </c>
      <c r="B22" s="64" t="s">
        <v>77</v>
      </c>
      <c r="C22" s="55">
        <v>155.74446563539783</v>
      </c>
      <c r="D22" s="56">
        <v>115</v>
      </c>
      <c r="E22" s="56"/>
      <c r="F22" s="17">
        <v>1</v>
      </c>
      <c r="G22" s="17">
        <f t="shared" ref="G22:H22" si="9">ROUND($D22*IF($F22=1,G$8,G$9),0)</f>
        <v>138</v>
      </c>
      <c r="H22" s="17">
        <f t="shared" si="9"/>
        <v>144</v>
      </c>
      <c r="I22" s="17"/>
    </row>
    <row r="23" spans="1:9" ht="12.75" customHeight="1" x14ac:dyDescent="0.15">
      <c r="A23" s="25" t="s">
        <v>78</v>
      </c>
      <c r="B23" s="65"/>
      <c r="C23" s="57"/>
      <c r="D23" s="58"/>
      <c r="E23" s="58"/>
      <c r="F23" s="59"/>
      <c r="G23" s="59">
        <f t="shared" ref="G23:H23" si="10">ROUND($D23*IF($F23=1,G$8,G$9),0)</f>
        <v>0</v>
      </c>
      <c r="H23" s="59">
        <f t="shared" si="10"/>
        <v>0</v>
      </c>
      <c r="I23" s="59"/>
    </row>
    <row r="24" spans="1:9" ht="12.75" customHeight="1" x14ac:dyDescent="0.15">
      <c r="A24" s="25" t="s">
        <v>79</v>
      </c>
      <c r="B24" s="66" t="s">
        <v>80</v>
      </c>
      <c r="C24" s="61">
        <v>374</v>
      </c>
      <c r="D24" s="62">
        <v>328</v>
      </c>
      <c r="E24" s="62"/>
      <c r="F24" s="63">
        <v>2</v>
      </c>
      <c r="G24" s="63">
        <f t="shared" ref="G24:H24" si="11">ROUND($D24*IF($F24=1,G$8,G$9),0)</f>
        <v>394</v>
      </c>
      <c r="H24" s="63">
        <f t="shared" si="11"/>
        <v>410</v>
      </c>
      <c r="I24" s="63"/>
    </row>
    <row r="25" spans="1:9" ht="12.75" customHeight="1" x14ac:dyDescent="0.15">
      <c r="A25" s="25" t="s">
        <v>81</v>
      </c>
      <c r="B25" s="51" t="s">
        <v>82</v>
      </c>
      <c r="C25" s="55">
        <v>148</v>
      </c>
      <c r="D25" s="56">
        <v>129</v>
      </c>
      <c r="E25" s="56"/>
      <c r="F25" s="17">
        <v>1</v>
      </c>
      <c r="G25" s="17">
        <f t="shared" ref="G25:H25" si="12">ROUND($D25*IF($F25=1,G$8,G$9),0)</f>
        <v>155</v>
      </c>
      <c r="H25" s="17">
        <f t="shared" si="12"/>
        <v>161</v>
      </c>
      <c r="I25" s="17"/>
    </row>
    <row r="26" spans="1:9" ht="12.75" customHeight="1" x14ac:dyDescent="0.15">
      <c r="A26" s="25" t="s">
        <v>83</v>
      </c>
      <c r="B26" s="51" t="s">
        <v>84</v>
      </c>
      <c r="C26" s="55">
        <v>101</v>
      </c>
      <c r="D26" s="56">
        <v>86</v>
      </c>
      <c r="E26" s="56"/>
      <c r="F26" s="17">
        <v>1</v>
      </c>
      <c r="G26" s="17">
        <f t="shared" ref="G26:H26" si="13">ROUND($D26*IF($F26=1,G$8,G$9),0)</f>
        <v>103</v>
      </c>
      <c r="H26" s="17">
        <f t="shared" si="13"/>
        <v>108</v>
      </c>
      <c r="I26" s="17"/>
    </row>
    <row r="27" spans="1:9" ht="12.75" customHeight="1" x14ac:dyDescent="0.15">
      <c r="A27" s="25" t="s">
        <v>85</v>
      </c>
      <c r="B27" s="51" t="s">
        <v>86</v>
      </c>
      <c r="C27" s="55">
        <v>227</v>
      </c>
      <c r="D27" s="56">
        <v>176</v>
      </c>
      <c r="E27" s="56"/>
      <c r="F27" s="17">
        <v>1</v>
      </c>
      <c r="G27" s="17">
        <f t="shared" ref="G27:H27" si="14">ROUND($D27*IF($F27=1,G$8,G$9),0)</f>
        <v>211</v>
      </c>
      <c r="H27" s="17">
        <f t="shared" si="14"/>
        <v>220</v>
      </c>
      <c r="I27" s="17"/>
    </row>
    <row r="28" spans="1:9" ht="12.75" customHeight="1" x14ac:dyDescent="0.15">
      <c r="A28" s="25" t="s">
        <v>87</v>
      </c>
      <c r="B28" s="51" t="s">
        <v>88</v>
      </c>
      <c r="C28" s="55">
        <v>106</v>
      </c>
      <c r="D28" s="56">
        <v>91</v>
      </c>
      <c r="E28" s="56"/>
      <c r="F28" s="17">
        <v>1</v>
      </c>
      <c r="G28" s="17">
        <f t="shared" ref="G28:H28" si="15">ROUND($D28*IF($F28=1,G$8,G$9),0)</f>
        <v>109</v>
      </c>
      <c r="H28" s="17">
        <f t="shared" si="15"/>
        <v>114</v>
      </c>
      <c r="I28" s="17"/>
    </row>
    <row r="29" spans="1:9" ht="12.75" customHeight="1" x14ac:dyDescent="0.15">
      <c r="A29" s="25" t="s">
        <v>89</v>
      </c>
      <c r="B29" s="51" t="s">
        <v>90</v>
      </c>
      <c r="C29" s="55">
        <v>61</v>
      </c>
      <c r="D29" s="56">
        <v>50</v>
      </c>
      <c r="E29" s="56"/>
      <c r="F29" s="17">
        <v>1</v>
      </c>
      <c r="G29" s="17">
        <f t="shared" ref="G29:H29" si="16">ROUND($D29*IF($F29=1,G$8,G$9),0)</f>
        <v>60</v>
      </c>
      <c r="H29" s="17">
        <f t="shared" si="16"/>
        <v>63</v>
      </c>
      <c r="I29" s="17"/>
    </row>
    <row r="30" spans="1:9" ht="12.75" customHeight="1" x14ac:dyDescent="0.15">
      <c r="A30" s="25" t="s">
        <v>91</v>
      </c>
      <c r="B30" s="51"/>
      <c r="C30" s="55"/>
      <c r="D30" s="56"/>
      <c r="E30" s="56"/>
      <c r="F30" s="17"/>
      <c r="G30" s="17">
        <f t="shared" ref="G30:H30" si="17">ROUND($D30*IF($F30=1,G$8,G$9),0)</f>
        <v>0</v>
      </c>
      <c r="H30" s="17">
        <f t="shared" si="17"/>
        <v>0</v>
      </c>
      <c r="I30" s="17"/>
    </row>
    <row r="31" spans="1:9" ht="12.75" customHeight="1" x14ac:dyDescent="0.15">
      <c r="A31" s="25" t="s">
        <v>92</v>
      </c>
      <c r="B31" s="67"/>
      <c r="C31" s="57"/>
      <c r="D31" s="58"/>
      <c r="E31" s="58"/>
      <c r="F31" s="59"/>
      <c r="G31" s="59">
        <f t="shared" ref="G31:H31" si="18">ROUND($D31*IF($F31=1,G$8,G$9),0)</f>
        <v>0</v>
      </c>
      <c r="H31" s="59">
        <f t="shared" si="18"/>
        <v>0</v>
      </c>
      <c r="I31" s="59"/>
    </row>
    <row r="32" spans="1:9" ht="12.75" customHeight="1" x14ac:dyDescent="0.15">
      <c r="A32" s="25" t="s">
        <v>93</v>
      </c>
      <c r="B32" s="66" t="s">
        <v>94</v>
      </c>
      <c r="C32" s="61">
        <v>166</v>
      </c>
      <c r="D32" s="62">
        <v>144</v>
      </c>
      <c r="E32" s="62"/>
      <c r="F32" s="63">
        <v>1</v>
      </c>
      <c r="G32" s="63">
        <f t="shared" ref="G32:H32" si="19">ROUND($D32*IF($F32=1,G$8,G$9),0)</f>
        <v>173</v>
      </c>
      <c r="H32" s="63">
        <f t="shared" si="19"/>
        <v>180</v>
      </c>
      <c r="I32" s="63"/>
    </row>
    <row r="33" spans="1:9" ht="12.75" customHeight="1" x14ac:dyDescent="0.15">
      <c r="A33" s="25" t="s">
        <v>95</v>
      </c>
      <c r="B33" s="51" t="s">
        <v>96</v>
      </c>
      <c r="C33" s="55">
        <v>184</v>
      </c>
      <c r="D33" s="56">
        <v>158</v>
      </c>
      <c r="E33" s="56"/>
      <c r="F33" s="17">
        <v>1</v>
      </c>
      <c r="G33" s="17">
        <f t="shared" ref="G33:H33" si="20">ROUND($D33*IF($F33=1,G$8,G$9),0)</f>
        <v>190</v>
      </c>
      <c r="H33" s="17">
        <f t="shared" si="20"/>
        <v>198</v>
      </c>
      <c r="I33" s="17"/>
    </row>
    <row r="34" spans="1:9" ht="12.75" customHeight="1" x14ac:dyDescent="0.15">
      <c r="A34" s="25" t="s">
        <v>97</v>
      </c>
      <c r="B34" s="51" t="s">
        <v>98</v>
      </c>
      <c r="C34" s="55">
        <v>97</v>
      </c>
      <c r="D34" s="56">
        <v>87</v>
      </c>
      <c r="E34" s="56"/>
      <c r="F34" s="17">
        <v>1</v>
      </c>
      <c r="G34" s="17">
        <f t="shared" ref="G34:H34" si="21">ROUND($D34*IF($F34=1,G$8,G$9),0)</f>
        <v>104</v>
      </c>
      <c r="H34" s="17">
        <f t="shared" si="21"/>
        <v>109</v>
      </c>
      <c r="I34" s="17"/>
    </row>
    <row r="35" spans="1:9" ht="15" customHeight="1" x14ac:dyDescent="0.15">
      <c r="A35" s="25" t="s">
        <v>99</v>
      </c>
      <c r="B35" s="51" t="s">
        <v>100</v>
      </c>
      <c r="C35" s="55">
        <v>181</v>
      </c>
      <c r="D35" s="56">
        <v>141</v>
      </c>
      <c r="E35" s="56"/>
      <c r="F35" s="17">
        <v>1</v>
      </c>
      <c r="G35" s="17">
        <f t="shared" ref="G35:H35" si="22">ROUND($D35*IF($F35=1,G$8,G$9),0)</f>
        <v>169</v>
      </c>
      <c r="H35" s="17">
        <f t="shared" si="22"/>
        <v>176</v>
      </c>
      <c r="I35" s="17"/>
    </row>
    <row r="36" spans="1:9" ht="15" customHeight="1" x14ac:dyDescent="0.15">
      <c r="A36" s="25" t="s">
        <v>101</v>
      </c>
      <c r="B36" s="51" t="s">
        <v>102</v>
      </c>
      <c r="C36" s="55">
        <v>230</v>
      </c>
      <c r="D36" s="56">
        <v>198</v>
      </c>
      <c r="E36" s="56"/>
      <c r="F36" s="17">
        <v>1</v>
      </c>
      <c r="G36" s="17">
        <f t="shared" ref="G36:H36" si="23">ROUND($D36*IF($F36=1,G$8,G$9),0)</f>
        <v>238</v>
      </c>
      <c r="H36" s="17">
        <f t="shared" si="23"/>
        <v>248</v>
      </c>
      <c r="I36" s="17"/>
    </row>
    <row r="37" spans="1:9" ht="15" customHeight="1" x14ac:dyDescent="0.15">
      <c r="A37" s="25" t="s">
        <v>103</v>
      </c>
      <c r="B37" s="51" t="s">
        <v>104</v>
      </c>
      <c r="C37" s="55">
        <v>150</v>
      </c>
      <c r="D37" s="56">
        <v>127</v>
      </c>
      <c r="E37" s="56"/>
      <c r="F37" s="17">
        <v>1</v>
      </c>
      <c r="G37" s="17">
        <f t="shared" ref="G37:H37" si="24">ROUND($D37*IF($F37=1,G$8,G$9),0)</f>
        <v>152</v>
      </c>
      <c r="H37" s="17">
        <f t="shared" si="24"/>
        <v>159</v>
      </c>
      <c r="I37" s="17"/>
    </row>
    <row r="38" spans="1:9" ht="15" customHeight="1" x14ac:dyDescent="0.15">
      <c r="A38" s="25" t="s">
        <v>105</v>
      </c>
      <c r="B38" s="67" t="s">
        <v>106</v>
      </c>
      <c r="C38" s="57">
        <v>148</v>
      </c>
      <c r="D38" s="58">
        <v>125</v>
      </c>
      <c r="E38" s="58"/>
      <c r="F38" s="59">
        <v>1</v>
      </c>
      <c r="G38" s="17">
        <f t="shared" ref="G38:H38" si="25">ROUND($D38*IF($F38=1,G$8,G$9),0)</f>
        <v>150</v>
      </c>
      <c r="H38" s="17">
        <f t="shared" si="25"/>
        <v>156</v>
      </c>
      <c r="I38" s="17"/>
    </row>
    <row r="39" spans="1:9" ht="15" customHeight="1" x14ac:dyDescent="0.15">
      <c r="A39" s="25"/>
      <c r="B39" s="67"/>
      <c r="C39" s="57"/>
      <c r="D39" s="58"/>
      <c r="E39" s="58"/>
      <c r="F39" s="59"/>
      <c r="G39" s="59"/>
      <c r="H39" s="59"/>
      <c r="I39" s="59"/>
    </row>
    <row r="40" spans="1:9" ht="15" customHeight="1" x14ac:dyDescent="0.15">
      <c r="B40" s="66"/>
      <c r="C40" s="61"/>
      <c r="D40" s="62"/>
      <c r="E40" s="62"/>
      <c r="F40" s="63"/>
      <c r="G40" s="63">
        <f t="shared" ref="G40:H40" si="26">ROUND($D40*IF($F40=1,G$8,G$9),0)</f>
        <v>0</v>
      </c>
      <c r="H40" s="63">
        <f t="shared" si="26"/>
        <v>0</v>
      </c>
      <c r="I40" s="63"/>
    </row>
    <row r="41" spans="1:9" ht="15" customHeight="1" x14ac:dyDescent="0.15">
      <c r="B41" s="51"/>
      <c r="C41" s="55"/>
      <c r="D41" s="56"/>
      <c r="E41" s="56"/>
      <c r="F41" s="17"/>
      <c r="G41" s="17">
        <f t="shared" ref="G41:H41" si="27">ROUND($D41*IF($F41=1,G$8,G$9),0)</f>
        <v>0</v>
      </c>
      <c r="H41" s="17">
        <f t="shared" si="27"/>
        <v>0</v>
      </c>
      <c r="I41" s="17"/>
    </row>
    <row r="42" spans="1:9" ht="15" customHeight="1" x14ac:dyDescent="0.15">
      <c r="B42" s="51"/>
      <c r="C42" s="55"/>
      <c r="D42" s="56"/>
      <c r="E42" s="56"/>
      <c r="F42" s="17"/>
      <c r="G42" s="17">
        <f t="shared" ref="G42:H42" si="28">ROUND($D42*IF($F42=1,G$8,G$9),0)</f>
        <v>0</v>
      </c>
      <c r="H42" s="17">
        <f t="shared" si="28"/>
        <v>0</v>
      </c>
      <c r="I42" s="17"/>
    </row>
    <row r="43" spans="1:9" ht="15" customHeight="1" x14ac:dyDescent="0.15">
      <c r="B43" s="51"/>
      <c r="C43" s="55"/>
      <c r="D43" s="56"/>
      <c r="E43" s="56"/>
      <c r="F43" s="17"/>
      <c r="G43" s="17">
        <f t="shared" ref="G43:H43" si="29">ROUND($D43*IF($F43=1,G$8,G$9),0)</f>
        <v>0</v>
      </c>
      <c r="H43" s="17">
        <f t="shared" si="29"/>
        <v>0</v>
      </c>
      <c r="I43" s="17"/>
    </row>
    <row r="44" spans="1:9" ht="15" customHeight="1" x14ac:dyDescent="0.15">
      <c r="B44" s="51"/>
      <c r="C44" s="55"/>
      <c r="D44" s="56"/>
      <c r="E44" s="56"/>
      <c r="F44" s="17"/>
      <c r="G44" s="17">
        <f t="shared" ref="G44:H44" si="30">ROUND($D44*IF($F44=1,G$8,G$9),0)</f>
        <v>0</v>
      </c>
      <c r="H44" s="17">
        <f t="shared" si="30"/>
        <v>0</v>
      </c>
      <c r="I44" s="17"/>
    </row>
    <row r="45" spans="1:9" ht="15" customHeight="1" x14ac:dyDescent="0.15">
      <c r="B45" s="51"/>
      <c r="C45" s="55"/>
      <c r="D45" s="56"/>
      <c r="E45" s="56"/>
      <c r="F45" s="17"/>
      <c r="G45" s="17">
        <f t="shared" ref="G45:H45" si="31">ROUND($D45*IF($F45=1,G$8,G$9),0)</f>
        <v>0</v>
      </c>
      <c r="H45" s="17">
        <f t="shared" si="31"/>
        <v>0</v>
      </c>
      <c r="I45" s="17"/>
    </row>
    <row r="46" spans="1:9" ht="15" customHeight="1" x14ac:dyDescent="0.15">
      <c r="B46" s="51"/>
      <c r="C46" s="55"/>
      <c r="D46" s="56"/>
      <c r="E46" s="56"/>
      <c r="F46" s="17"/>
      <c r="G46" s="17">
        <f t="shared" ref="G46:H46" si="32">ROUND($D46*IF($F46=1,G$8,G$9),0)</f>
        <v>0</v>
      </c>
      <c r="H46" s="17">
        <f t="shared" si="32"/>
        <v>0</v>
      </c>
      <c r="I46" s="17"/>
    </row>
    <row r="47" spans="1:9" ht="15" customHeight="1" x14ac:dyDescent="0.15">
      <c r="B47" s="51"/>
      <c r="C47" s="55"/>
      <c r="D47" s="56"/>
      <c r="E47" s="56"/>
      <c r="F47" s="17"/>
      <c r="G47" s="17">
        <f t="shared" ref="G47:H47" si="33">ROUND($D47*IF($F47=1,G$8,G$9),0)</f>
        <v>0</v>
      </c>
      <c r="H47" s="17">
        <f t="shared" si="33"/>
        <v>0</v>
      </c>
      <c r="I47" s="17"/>
    </row>
    <row r="48" spans="1:9" ht="15" customHeight="1" x14ac:dyDescent="0.15">
      <c r="B48" s="51"/>
      <c r="C48" s="55"/>
      <c r="D48" s="56"/>
      <c r="E48" s="56"/>
      <c r="F48" s="17"/>
      <c r="G48" s="17">
        <f t="shared" ref="G48:H48" si="34">ROUND($D48*IF($F48=1,G$8,G$9),0)</f>
        <v>0</v>
      </c>
      <c r="H48" s="17">
        <f t="shared" si="34"/>
        <v>0</v>
      </c>
      <c r="I48" s="17"/>
    </row>
    <row r="49" spans="2:9" ht="15" customHeight="1" x14ac:dyDescent="0.15">
      <c r="B49" s="51"/>
      <c r="C49" s="55"/>
      <c r="D49" s="56"/>
      <c r="E49" s="56"/>
      <c r="F49" s="17"/>
      <c r="G49" s="17">
        <f t="shared" ref="G49:H49" si="35">ROUND($D49*IF($F49=1,G$8,G$9),0)</f>
        <v>0</v>
      </c>
      <c r="H49" s="17">
        <f t="shared" si="35"/>
        <v>0</v>
      </c>
      <c r="I49" s="17"/>
    </row>
    <row r="50" spans="2:9" ht="15" customHeight="1" x14ac:dyDescent="0.15">
      <c r="B50" s="51"/>
      <c r="C50" s="55"/>
      <c r="D50" s="56"/>
      <c r="E50" s="56"/>
      <c r="F50" s="17"/>
      <c r="G50" s="17">
        <f t="shared" ref="G50:H50" si="36">ROUND($D50*IF($F50=1,G$8,G$9),0)</f>
        <v>0</v>
      </c>
      <c r="H50" s="17">
        <f t="shared" si="36"/>
        <v>0</v>
      </c>
      <c r="I50" s="17"/>
    </row>
    <row r="51" spans="2:9" ht="15" customHeight="1" x14ac:dyDescent="0.15">
      <c r="B51" s="51"/>
      <c r="C51" s="55"/>
      <c r="D51" s="56"/>
      <c r="E51" s="56"/>
      <c r="F51" s="17"/>
      <c r="G51" s="17">
        <f t="shared" ref="G51:H51" si="37">ROUND($D51*IF($F51=1,G$8,G$9),0)</f>
        <v>0</v>
      </c>
      <c r="H51" s="17">
        <f t="shared" si="37"/>
        <v>0</v>
      </c>
      <c r="I51" s="17"/>
    </row>
    <row r="52" spans="2:9" ht="15" customHeight="1" x14ac:dyDescent="0.15">
      <c r="B52" s="51"/>
      <c r="C52" s="55"/>
      <c r="D52" s="56"/>
      <c r="E52" s="56"/>
      <c r="F52" s="17"/>
      <c r="G52" s="17">
        <f t="shared" ref="G52:H52" si="38">ROUND($D52*IF($F52=1,G$8,G$9),0)</f>
        <v>0</v>
      </c>
      <c r="H52" s="17">
        <f t="shared" si="38"/>
        <v>0</v>
      </c>
      <c r="I52" s="17"/>
    </row>
    <row r="53" spans="2:9" ht="15" customHeight="1" x14ac:dyDescent="0.15">
      <c r="B53" s="51"/>
      <c r="C53" s="55"/>
      <c r="D53" s="56"/>
      <c r="E53" s="56"/>
      <c r="F53" s="17"/>
      <c r="G53" s="17">
        <f t="shared" ref="G53:H53" si="39">ROUND($D53*IF($F53=1,G$8,G$9),0)</f>
        <v>0</v>
      </c>
      <c r="H53" s="17">
        <f t="shared" si="39"/>
        <v>0</v>
      </c>
      <c r="I53" s="17"/>
    </row>
  </sheetData>
  <mergeCells count="3">
    <mergeCell ref="E3:H3"/>
    <mergeCell ref="K3:N3"/>
    <mergeCell ref="Q3:T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Tarification_STAGES</vt:lpstr>
      <vt:lpstr>Séjours courts-longs-MCP - Calc</vt:lpstr>
      <vt:lpstr>Stages -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Sandra BAUP</cp:lastModifiedBy>
  <dcterms:created xsi:type="dcterms:W3CDTF">2023-02-01T20:19:50Z</dcterms:created>
  <dcterms:modified xsi:type="dcterms:W3CDTF">2026-02-26T13:05:54Z</dcterms:modified>
</cp:coreProperties>
</file>